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ityOfMansfield\Budgets\"/>
    </mc:Choice>
  </mc:AlternateContent>
  <bookViews>
    <workbookView xWindow="0" yWindow="45" windowWidth="19155" windowHeight="11820"/>
  </bookViews>
  <sheets>
    <sheet name="Proposed Mansfield 2014 Budget" sheetId="4" r:id="rId1"/>
    <sheet name="Variance Analysis for Budget" sheetId="3" r:id="rId2"/>
  </sheets>
  <calcPr calcId="152511"/>
</workbook>
</file>

<file path=xl/calcChain.xml><?xml version="1.0" encoding="utf-8"?>
<calcChain xmlns="http://schemas.openxmlformats.org/spreadsheetml/2006/main">
  <c r="B74" i="4" l="1"/>
  <c r="B73" i="4"/>
  <c r="B57" i="4"/>
  <c r="C89" i="4" l="1"/>
  <c r="D89" i="4"/>
  <c r="E89" i="4"/>
  <c r="F89" i="4"/>
  <c r="G89" i="4"/>
  <c r="H89" i="4"/>
  <c r="I89" i="4"/>
  <c r="J89" i="4"/>
  <c r="K89" i="4"/>
  <c r="L89" i="4"/>
  <c r="M89" i="4"/>
  <c r="N89" i="4"/>
  <c r="B58" i="4"/>
  <c r="B71" i="4"/>
  <c r="B70" i="4"/>
  <c r="B69" i="4"/>
  <c r="C13" i="3" l="1"/>
  <c r="C33" i="4"/>
  <c r="D33" i="4"/>
  <c r="E33" i="4"/>
  <c r="F33" i="4"/>
  <c r="G33" i="4"/>
  <c r="H33" i="4"/>
  <c r="I33" i="4"/>
  <c r="J33" i="4"/>
  <c r="K33" i="4"/>
  <c r="L33" i="4"/>
  <c r="M33" i="4"/>
  <c r="N33" i="4"/>
  <c r="B72" i="4"/>
  <c r="M74" i="4" l="1"/>
  <c r="I70" i="4"/>
  <c r="N72" i="4"/>
  <c r="M71" i="4"/>
  <c r="N70" i="4"/>
  <c r="N69" i="4"/>
  <c r="B80" i="4"/>
  <c r="M80" i="4" s="1"/>
  <c r="B79" i="4"/>
  <c r="N79" i="4" s="1"/>
  <c r="N71" i="4"/>
  <c r="L74" i="4"/>
  <c r="M69" i="4"/>
  <c r="N88" i="4"/>
  <c r="M88" i="4"/>
  <c r="L88" i="4"/>
  <c r="K88" i="4"/>
  <c r="J88" i="4"/>
  <c r="I88" i="4"/>
  <c r="H88" i="4"/>
  <c r="G88" i="4"/>
  <c r="F88" i="4"/>
  <c r="E88" i="4"/>
  <c r="D88" i="4"/>
  <c r="C88" i="4"/>
  <c r="N87" i="4"/>
  <c r="M87" i="4"/>
  <c r="L87" i="4"/>
  <c r="K87" i="4"/>
  <c r="J87" i="4"/>
  <c r="I87" i="4"/>
  <c r="H87" i="4"/>
  <c r="G87" i="4"/>
  <c r="F87" i="4"/>
  <c r="E87" i="4"/>
  <c r="D87" i="4"/>
  <c r="C87" i="4"/>
  <c r="N86" i="4"/>
  <c r="M86" i="4"/>
  <c r="L86" i="4"/>
  <c r="K86" i="4"/>
  <c r="J86" i="4"/>
  <c r="I86" i="4"/>
  <c r="H86" i="4"/>
  <c r="G86" i="4"/>
  <c r="F86" i="4"/>
  <c r="E86" i="4"/>
  <c r="D86" i="4"/>
  <c r="C86" i="4"/>
  <c r="N85" i="4"/>
  <c r="M85" i="4"/>
  <c r="L85" i="4"/>
  <c r="K85" i="4"/>
  <c r="J85" i="4"/>
  <c r="I85" i="4"/>
  <c r="H85" i="4"/>
  <c r="G85" i="4"/>
  <c r="F85" i="4"/>
  <c r="E85" i="4"/>
  <c r="D85" i="4"/>
  <c r="C85" i="4"/>
  <c r="N84" i="4"/>
  <c r="M84" i="4"/>
  <c r="L84" i="4"/>
  <c r="K84" i="4"/>
  <c r="J84" i="4"/>
  <c r="I84" i="4"/>
  <c r="H84" i="4"/>
  <c r="G84" i="4"/>
  <c r="F84" i="4"/>
  <c r="E84" i="4"/>
  <c r="D84" i="4"/>
  <c r="C84" i="4"/>
  <c r="N83" i="4"/>
  <c r="M83" i="4"/>
  <c r="L83" i="4"/>
  <c r="K83" i="4"/>
  <c r="J83" i="4"/>
  <c r="I83" i="4"/>
  <c r="H83" i="4"/>
  <c r="G83" i="4"/>
  <c r="F83" i="4"/>
  <c r="E83" i="4"/>
  <c r="D83" i="4"/>
  <c r="C83" i="4"/>
  <c r="N82" i="4"/>
  <c r="M82" i="4"/>
  <c r="L82" i="4"/>
  <c r="K82" i="4"/>
  <c r="J82" i="4"/>
  <c r="I82" i="4"/>
  <c r="H82" i="4"/>
  <c r="G82" i="4"/>
  <c r="F82" i="4"/>
  <c r="E82" i="4"/>
  <c r="D82" i="4"/>
  <c r="C82" i="4"/>
  <c r="N81" i="4"/>
  <c r="M81" i="4"/>
  <c r="L81" i="4"/>
  <c r="K81" i="4"/>
  <c r="J81" i="4"/>
  <c r="I81" i="4"/>
  <c r="H81" i="4"/>
  <c r="G81" i="4"/>
  <c r="F81" i="4"/>
  <c r="E81" i="4"/>
  <c r="D81" i="4"/>
  <c r="C81" i="4"/>
  <c r="D80" i="4"/>
  <c r="N78" i="4"/>
  <c r="M78" i="4"/>
  <c r="L78" i="4"/>
  <c r="K78" i="4"/>
  <c r="J78" i="4"/>
  <c r="I78" i="4"/>
  <c r="H78" i="4"/>
  <c r="G78" i="4"/>
  <c r="F78" i="4"/>
  <c r="E78" i="4"/>
  <c r="D78" i="4"/>
  <c r="C78" i="4"/>
  <c r="N77" i="4"/>
  <c r="M77" i="4"/>
  <c r="L77" i="4"/>
  <c r="K77" i="4"/>
  <c r="J77" i="4"/>
  <c r="I77" i="4"/>
  <c r="H77" i="4"/>
  <c r="G77" i="4"/>
  <c r="F77" i="4"/>
  <c r="E77" i="4"/>
  <c r="D77" i="4"/>
  <c r="C77" i="4"/>
  <c r="N76" i="4"/>
  <c r="M76" i="4"/>
  <c r="L76" i="4"/>
  <c r="K76" i="4"/>
  <c r="J76" i="4"/>
  <c r="I76" i="4"/>
  <c r="H76" i="4"/>
  <c r="G76" i="4"/>
  <c r="F76" i="4"/>
  <c r="E76" i="4"/>
  <c r="D76" i="4"/>
  <c r="C76" i="4"/>
  <c r="N75" i="4"/>
  <c r="M75" i="4"/>
  <c r="L75" i="4"/>
  <c r="K75" i="4"/>
  <c r="J75" i="4"/>
  <c r="I75" i="4"/>
  <c r="H75" i="4"/>
  <c r="G75" i="4"/>
  <c r="F75" i="4"/>
  <c r="E75" i="4"/>
  <c r="D75" i="4"/>
  <c r="C75" i="4"/>
  <c r="N74" i="4"/>
  <c r="K74" i="4"/>
  <c r="J74" i="4"/>
  <c r="I74" i="4"/>
  <c r="F74" i="4"/>
  <c r="E74" i="4"/>
  <c r="C74" i="4"/>
  <c r="N73" i="4"/>
  <c r="M73" i="4"/>
  <c r="L73" i="4"/>
  <c r="K73" i="4"/>
  <c r="J73" i="4"/>
  <c r="I73" i="4"/>
  <c r="H73" i="4"/>
  <c r="G73" i="4"/>
  <c r="F73" i="4"/>
  <c r="E73" i="4"/>
  <c r="D73" i="4"/>
  <c r="C73" i="4"/>
  <c r="M72" i="4"/>
  <c r="L72" i="4"/>
  <c r="K72" i="4"/>
  <c r="I72" i="4"/>
  <c r="H72" i="4"/>
  <c r="G72" i="4"/>
  <c r="E72" i="4"/>
  <c r="D72" i="4"/>
  <c r="C72" i="4"/>
  <c r="L71" i="4"/>
  <c r="K71" i="4"/>
  <c r="I71" i="4"/>
  <c r="G71" i="4"/>
  <c r="E71" i="4"/>
  <c r="D71" i="4"/>
  <c r="M70" i="4"/>
  <c r="L70" i="4"/>
  <c r="K70" i="4"/>
  <c r="H70" i="4"/>
  <c r="G70" i="4"/>
  <c r="E70" i="4"/>
  <c r="C70" i="4"/>
  <c r="L69" i="4"/>
  <c r="H69" i="4"/>
  <c r="G69" i="4"/>
  <c r="B61" i="4"/>
  <c r="N59" i="4"/>
  <c r="M59" i="4"/>
  <c r="L59" i="4"/>
  <c r="K59" i="4"/>
  <c r="J59" i="4"/>
  <c r="I59" i="4"/>
  <c r="H59" i="4"/>
  <c r="G59" i="4"/>
  <c r="F59" i="4"/>
  <c r="E59" i="4"/>
  <c r="D59" i="4"/>
  <c r="C59" i="4"/>
  <c r="N58" i="4"/>
  <c r="M58" i="4"/>
  <c r="L58" i="4"/>
  <c r="K58" i="4"/>
  <c r="J58" i="4"/>
  <c r="I58" i="4"/>
  <c r="H58" i="4"/>
  <c r="G58" i="4"/>
  <c r="F58" i="4"/>
  <c r="E58" i="4"/>
  <c r="D58" i="4"/>
  <c r="C58" i="4"/>
  <c r="N57" i="4"/>
  <c r="M57" i="4"/>
  <c r="L57" i="4"/>
  <c r="K57" i="4"/>
  <c r="J57" i="4"/>
  <c r="I57" i="4"/>
  <c r="H57" i="4"/>
  <c r="G57" i="4"/>
  <c r="F57" i="4"/>
  <c r="E57" i="4"/>
  <c r="D57" i="4"/>
  <c r="C57" i="4"/>
  <c r="N56" i="4"/>
  <c r="M56" i="4"/>
  <c r="L56" i="4"/>
  <c r="K56" i="4"/>
  <c r="J56" i="4"/>
  <c r="I56" i="4"/>
  <c r="H56" i="4"/>
  <c r="G56" i="4"/>
  <c r="F56" i="4"/>
  <c r="E56" i="4"/>
  <c r="D56" i="4"/>
  <c r="C56" i="4"/>
  <c r="N55" i="4"/>
  <c r="M55" i="4"/>
  <c r="L55" i="4"/>
  <c r="K55" i="4"/>
  <c r="J55" i="4"/>
  <c r="I55" i="4"/>
  <c r="H55" i="4"/>
  <c r="G55" i="4"/>
  <c r="F55" i="4"/>
  <c r="E55" i="4"/>
  <c r="D55" i="4"/>
  <c r="C55" i="4"/>
  <c r="N52" i="4"/>
  <c r="M52" i="4"/>
  <c r="L52" i="4"/>
  <c r="K52" i="4"/>
  <c r="J52" i="4"/>
  <c r="I52" i="4"/>
  <c r="H52" i="4"/>
  <c r="G52" i="4"/>
  <c r="F52" i="4"/>
  <c r="E52" i="4"/>
  <c r="D52" i="4"/>
  <c r="C52" i="4"/>
  <c r="N51" i="4"/>
  <c r="M51" i="4"/>
  <c r="L51" i="4"/>
  <c r="K51" i="4"/>
  <c r="J51" i="4"/>
  <c r="I51" i="4"/>
  <c r="H51" i="4"/>
  <c r="G51" i="4"/>
  <c r="F51" i="4"/>
  <c r="E51" i="4"/>
  <c r="D51" i="4"/>
  <c r="C51" i="4"/>
  <c r="N50" i="4"/>
  <c r="M50" i="4"/>
  <c r="L50" i="4"/>
  <c r="K50" i="4"/>
  <c r="J50" i="4"/>
  <c r="I50" i="4"/>
  <c r="H50" i="4"/>
  <c r="G50" i="4"/>
  <c r="F50" i="4"/>
  <c r="E50" i="4"/>
  <c r="D50" i="4"/>
  <c r="C50" i="4"/>
  <c r="N49" i="4"/>
  <c r="M49" i="4"/>
  <c r="L49" i="4"/>
  <c r="K49" i="4"/>
  <c r="J49" i="4"/>
  <c r="I49" i="4"/>
  <c r="H49" i="4"/>
  <c r="G49" i="4"/>
  <c r="F49" i="4"/>
  <c r="E49" i="4"/>
  <c r="D49" i="4"/>
  <c r="C49" i="4"/>
  <c r="N48" i="4"/>
  <c r="M48" i="4"/>
  <c r="L48" i="4"/>
  <c r="K48" i="4"/>
  <c r="J48" i="4"/>
  <c r="I48" i="4"/>
  <c r="H48" i="4"/>
  <c r="G48" i="4"/>
  <c r="F48" i="4"/>
  <c r="E48" i="4"/>
  <c r="D48" i="4"/>
  <c r="C48" i="4"/>
  <c r="N47" i="4"/>
  <c r="M47" i="4"/>
  <c r="L47" i="4"/>
  <c r="K47" i="4"/>
  <c r="J47" i="4"/>
  <c r="I47" i="4"/>
  <c r="H47" i="4"/>
  <c r="G47" i="4"/>
  <c r="F47" i="4"/>
  <c r="E47" i="4"/>
  <c r="D47" i="4"/>
  <c r="C47" i="4"/>
  <c r="N46" i="4"/>
  <c r="M46" i="4"/>
  <c r="L46" i="4"/>
  <c r="K46" i="4"/>
  <c r="J46" i="4"/>
  <c r="I46" i="4"/>
  <c r="H46" i="4"/>
  <c r="G46" i="4"/>
  <c r="F46" i="4"/>
  <c r="E46" i="4"/>
  <c r="D46" i="4"/>
  <c r="C46" i="4"/>
  <c r="N45" i="4"/>
  <c r="M45" i="4"/>
  <c r="L45" i="4"/>
  <c r="K45" i="4"/>
  <c r="J45" i="4"/>
  <c r="I45" i="4"/>
  <c r="H45" i="4"/>
  <c r="G45" i="4"/>
  <c r="F45" i="4"/>
  <c r="E45" i="4"/>
  <c r="D45" i="4"/>
  <c r="C45" i="4"/>
  <c r="N44" i="4"/>
  <c r="M44" i="4"/>
  <c r="L44" i="4"/>
  <c r="K44" i="4"/>
  <c r="J44" i="4"/>
  <c r="I44" i="4"/>
  <c r="H44" i="4"/>
  <c r="G44" i="4"/>
  <c r="F44" i="4"/>
  <c r="E44" i="4"/>
  <c r="D44" i="4"/>
  <c r="C44" i="4"/>
  <c r="N42" i="4"/>
  <c r="M42" i="4"/>
  <c r="L42" i="4"/>
  <c r="K42" i="4"/>
  <c r="J42" i="4"/>
  <c r="I42" i="4"/>
  <c r="H42" i="4"/>
  <c r="G42" i="4"/>
  <c r="F42" i="4"/>
  <c r="E42" i="4"/>
  <c r="D42" i="4"/>
  <c r="C42" i="4"/>
  <c r="N41" i="4"/>
  <c r="M41" i="4"/>
  <c r="L41" i="4"/>
  <c r="K41" i="4"/>
  <c r="J41" i="4"/>
  <c r="I41" i="4"/>
  <c r="H41" i="4"/>
  <c r="G41" i="4"/>
  <c r="F41" i="4"/>
  <c r="E41" i="4"/>
  <c r="D41" i="4"/>
  <c r="C41" i="4"/>
  <c r="N40" i="4"/>
  <c r="M40" i="4"/>
  <c r="L40" i="4"/>
  <c r="K40" i="4"/>
  <c r="J40" i="4"/>
  <c r="I40" i="4"/>
  <c r="H40" i="4"/>
  <c r="G40" i="4"/>
  <c r="F40" i="4"/>
  <c r="E40" i="4"/>
  <c r="D40" i="4"/>
  <c r="C40" i="4"/>
  <c r="N39" i="4"/>
  <c r="M39" i="4"/>
  <c r="L39" i="4"/>
  <c r="K39" i="4"/>
  <c r="J39" i="4"/>
  <c r="I39" i="4"/>
  <c r="H39" i="4"/>
  <c r="G39" i="4"/>
  <c r="F39" i="4"/>
  <c r="E39" i="4"/>
  <c r="D39" i="4"/>
  <c r="C39" i="4"/>
  <c r="N38" i="4"/>
  <c r="M38" i="4"/>
  <c r="L38" i="4"/>
  <c r="K38" i="4"/>
  <c r="J38" i="4"/>
  <c r="I38" i="4"/>
  <c r="H38" i="4"/>
  <c r="G38" i="4"/>
  <c r="F38" i="4"/>
  <c r="E38" i="4"/>
  <c r="D38" i="4"/>
  <c r="C38" i="4"/>
  <c r="N37" i="4"/>
  <c r="M37" i="4"/>
  <c r="L37" i="4"/>
  <c r="K37" i="4"/>
  <c r="J37" i="4"/>
  <c r="I37" i="4"/>
  <c r="H37" i="4"/>
  <c r="G37" i="4"/>
  <c r="F37" i="4"/>
  <c r="E37" i="4"/>
  <c r="D37" i="4"/>
  <c r="C37" i="4"/>
  <c r="N36" i="4"/>
  <c r="M36" i="4"/>
  <c r="L36" i="4"/>
  <c r="K36" i="4"/>
  <c r="J36" i="4"/>
  <c r="I36" i="4"/>
  <c r="H36" i="4"/>
  <c r="G36" i="4"/>
  <c r="F36" i="4"/>
  <c r="E36" i="4"/>
  <c r="D36" i="4"/>
  <c r="C36" i="4"/>
  <c r="N35" i="4"/>
  <c r="M35" i="4"/>
  <c r="L35" i="4"/>
  <c r="K35" i="4"/>
  <c r="J35" i="4"/>
  <c r="I35" i="4"/>
  <c r="H35" i="4"/>
  <c r="G35" i="4"/>
  <c r="F35" i="4"/>
  <c r="E35" i="4"/>
  <c r="D35" i="4"/>
  <c r="C35" i="4"/>
  <c r="N34" i="4"/>
  <c r="M34" i="4"/>
  <c r="L34" i="4"/>
  <c r="K34" i="4"/>
  <c r="J34" i="4"/>
  <c r="I34" i="4"/>
  <c r="H34" i="4"/>
  <c r="G34" i="4"/>
  <c r="F34" i="4"/>
  <c r="E34" i="4"/>
  <c r="D34" i="4"/>
  <c r="C34" i="4"/>
  <c r="N32" i="4"/>
  <c r="M32" i="4"/>
  <c r="L32" i="4"/>
  <c r="K32" i="4"/>
  <c r="J32" i="4"/>
  <c r="I32" i="4"/>
  <c r="H32" i="4"/>
  <c r="G32" i="4"/>
  <c r="F32" i="4"/>
  <c r="E32" i="4"/>
  <c r="D32" i="4"/>
  <c r="C32" i="4"/>
  <c r="N31" i="4"/>
  <c r="M31" i="4"/>
  <c r="L31" i="4"/>
  <c r="K31" i="4"/>
  <c r="J31" i="4"/>
  <c r="I31" i="4"/>
  <c r="H31" i="4"/>
  <c r="G31" i="4"/>
  <c r="F31" i="4"/>
  <c r="E31" i="4"/>
  <c r="D31" i="4"/>
  <c r="C31" i="4"/>
  <c r="N30" i="4"/>
  <c r="M30" i="4"/>
  <c r="L30" i="4"/>
  <c r="K30" i="4"/>
  <c r="J30" i="4"/>
  <c r="I30" i="4"/>
  <c r="H30" i="4"/>
  <c r="G30" i="4"/>
  <c r="F30" i="4"/>
  <c r="E30" i="4"/>
  <c r="D30" i="4"/>
  <c r="C30" i="4"/>
  <c r="N29" i="4"/>
  <c r="M29" i="4"/>
  <c r="L29" i="4"/>
  <c r="K29" i="4"/>
  <c r="J29" i="4"/>
  <c r="I29" i="4"/>
  <c r="H29" i="4"/>
  <c r="G29" i="4"/>
  <c r="F29" i="4"/>
  <c r="E29" i="4"/>
  <c r="D29" i="4"/>
  <c r="C29" i="4"/>
  <c r="N28" i="4"/>
  <c r="M28" i="4"/>
  <c r="L28" i="4"/>
  <c r="K28" i="4"/>
  <c r="J28" i="4"/>
  <c r="I28" i="4"/>
  <c r="H28" i="4"/>
  <c r="G28" i="4"/>
  <c r="F28" i="4"/>
  <c r="E28" i="4"/>
  <c r="D28" i="4"/>
  <c r="C28" i="4"/>
  <c r="N27" i="4"/>
  <c r="M27" i="4"/>
  <c r="L27" i="4"/>
  <c r="K27" i="4"/>
  <c r="J27" i="4"/>
  <c r="I27" i="4"/>
  <c r="H27" i="4"/>
  <c r="G27" i="4"/>
  <c r="F27" i="4"/>
  <c r="E27" i="4"/>
  <c r="D27" i="4"/>
  <c r="C27" i="4"/>
  <c r="N26" i="4"/>
  <c r="M26" i="4"/>
  <c r="L26" i="4"/>
  <c r="K26" i="4"/>
  <c r="J26" i="4"/>
  <c r="I26" i="4"/>
  <c r="H26" i="4"/>
  <c r="G26" i="4"/>
  <c r="F26" i="4"/>
  <c r="E26" i="4"/>
  <c r="D26" i="4"/>
  <c r="C26" i="4"/>
  <c r="N25" i="4"/>
  <c r="M25" i="4"/>
  <c r="L25" i="4"/>
  <c r="K25" i="4"/>
  <c r="J25" i="4"/>
  <c r="I25" i="4"/>
  <c r="H25" i="4"/>
  <c r="G25" i="4"/>
  <c r="F25" i="4"/>
  <c r="E25" i="4"/>
  <c r="D25" i="4"/>
  <c r="C25" i="4"/>
  <c r="N24" i="4"/>
  <c r="M24" i="4"/>
  <c r="L24" i="4"/>
  <c r="K24" i="4"/>
  <c r="J24" i="4"/>
  <c r="I24" i="4"/>
  <c r="H24" i="4"/>
  <c r="G24" i="4"/>
  <c r="F24" i="4"/>
  <c r="E24" i="4"/>
  <c r="D24" i="4"/>
  <c r="C24" i="4"/>
  <c r="N23" i="4"/>
  <c r="M23" i="4"/>
  <c r="L23" i="4"/>
  <c r="K23" i="4"/>
  <c r="J23" i="4"/>
  <c r="I23" i="4"/>
  <c r="H23" i="4"/>
  <c r="G23" i="4"/>
  <c r="F23" i="4"/>
  <c r="E23" i="4"/>
  <c r="D23" i="4"/>
  <c r="C23" i="4"/>
  <c r="N22" i="4"/>
  <c r="M22" i="4"/>
  <c r="L22" i="4"/>
  <c r="K22" i="4"/>
  <c r="J22" i="4"/>
  <c r="I22" i="4"/>
  <c r="H22" i="4"/>
  <c r="G22" i="4"/>
  <c r="F22" i="4"/>
  <c r="E22" i="4"/>
  <c r="D22" i="4"/>
  <c r="C22" i="4"/>
  <c r="N21" i="4"/>
  <c r="M21" i="4"/>
  <c r="L21" i="4"/>
  <c r="K21" i="4"/>
  <c r="J21" i="4"/>
  <c r="I21" i="4"/>
  <c r="H21" i="4"/>
  <c r="G21" i="4"/>
  <c r="F21" i="4"/>
  <c r="E21" i="4"/>
  <c r="D21" i="4"/>
  <c r="C21" i="4"/>
  <c r="N20" i="4"/>
  <c r="M20" i="4"/>
  <c r="L20" i="4"/>
  <c r="K20" i="4"/>
  <c r="J20" i="4"/>
  <c r="I20" i="4"/>
  <c r="H20" i="4"/>
  <c r="G20" i="4"/>
  <c r="F20" i="4"/>
  <c r="E20" i="4"/>
  <c r="D20" i="4"/>
  <c r="C20" i="4"/>
  <c r="N19" i="4"/>
  <c r="M19" i="4"/>
  <c r="L19" i="4"/>
  <c r="K19" i="4"/>
  <c r="J19" i="4"/>
  <c r="I19" i="4"/>
  <c r="H19" i="4"/>
  <c r="G19" i="4"/>
  <c r="F19" i="4"/>
  <c r="E19" i="4"/>
  <c r="D19" i="4"/>
  <c r="C19" i="4"/>
  <c r="N18" i="4"/>
  <c r="M18" i="4"/>
  <c r="L18" i="4"/>
  <c r="K18" i="4"/>
  <c r="J18" i="4"/>
  <c r="I18" i="4"/>
  <c r="H18" i="4"/>
  <c r="G18" i="4"/>
  <c r="F18" i="4"/>
  <c r="E18" i="4"/>
  <c r="D18" i="4"/>
  <c r="C18" i="4"/>
  <c r="N17" i="4"/>
  <c r="M17" i="4"/>
  <c r="L17" i="4"/>
  <c r="K17" i="4"/>
  <c r="J17" i="4"/>
  <c r="I17" i="4"/>
  <c r="H17" i="4"/>
  <c r="G17" i="4"/>
  <c r="F17" i="4"/>
  <c r="E17" i="4"/>
  <c r="D17" i="4"/>
  <c r="C17" i="4"/>
  <c r="N16" i="4"/>
  <c r="M16" i="4"/>
  <c r="L16" i="4"/>
  <c r="K16" i="4"/>
  <c r="J16" i="4"/>
  <c r="I16" i="4"/>
  <c r="H16" i="4"/>
  <c r="G16" i="4"/>
  <c r="F16" i="4"/>
  <c r="E16" i="4"/>
  <c r="D16" i="4"/>
  <c r="C16" i="4"/>
  <c r="N15" i="4"/>
  <c r="M15" i="4"/>
  <c r="L15" i="4"/>
  <c r="K15" i="4"/>
  <c r="J15" i="4"/>
  <c r="I15" i="4"/>
  <c r="H15" i="4"/>
  <c r="G15" i="4"/>
  <c r="F15" i="4"/>
  <c r="E15" i="4"/>
  <c r="D15" i="4"/>
  <c r="C15" i="4"/>
  <c r="N14" i="4"/>
  <c r="M14" i="4"/>
  <c r="L14" i="4"/>
  <c r="K14" i="4"/>
  <c r="J14" i="4"/>
  <c r="I14" i="4"/>
  <c r="H14" i="4"/>
  <c r="G14" i="4"/>
  <c r="F14" i="4"/>
  <c r="E14" i="4"/>
  <c r="D14" i="4"/>
  <c r="C14" i="4"/>
  <c r="N13" i="4"/>
  <c r="M13" i="4"/>
  <c r="L13" i="4"/>
  <c r="K13" i="4"/>
  <c r="J13" i="4"/>
  <c r="I13" i="4"/>
  <c r="H13" i="4"/>
  <c r="G13" i="4"/>
  <c r="F13" i="4"/>
  <c r="E13" i="4"/>
  <c r="D13" i="4"/>
  <c r="C13" i="4"/>
  <c r="N12" i="4"/>
  <c r="M12" i="4"/>
  <c r="L12" i="4"/>
  <c r="K12" i="4"/>
  <c r="J12" i="4"/>
  <c r="I12" i="4"/>
  <c r="H12" i="4"/>
  <c r="G12" i="4"/>
  <c r="F12" i="4"/>
  <c r="E12" i="4"/>
  <c r="D12" i="4"/>
  <c r="C12" i="4"/>
  <c r="N11" i="4"/>
  <c r="M11" i="4"/>
  <c r="L11" i="4"/>
  <c r="K11" i="4"/>
  <c r="J11" i="4"/>
  <c r="I11" i="4"/>
  <c r="H11" i="4"/>
  <c r="G11" i="4"/>
  <c r="F11" i="4"/>
  <c r="E11" i="4"/>
  <c r="D11" i="4"/>
  <c r="C11" i="4"/>
  <c r="N10" i="4"/>
  <c r="M10" i="4"/>
  <c r="L10" i="4"/>
  <c r="K10" i="4"/>
  <c r="J10" i="4"/>
  <c r="I10" i="4"/>
  <c r="H10" i="4"/>
  <c r="G10" i="4"/>
  <c r="F10" i="4"/>
  <c r="E10" i="4"/>
  <c r="D10" i="4"/>
  <c r="C10" i="4"/>
  <c r="N9" i="4"/>
  <c r="M9" i="4"/>
  <c r="L9" i="4"/>
  <c r="K9" i="4"/>
  <c r="J9" i="4"/>
  <c r="I9" i="4"/>
  <c r="H9" i="4"/>
  <c r="G9" i="4"/>
  <c r="F9" i="4"/>
  <c r="E9" i="4"/>
  <c r="D9" i="4"/>
  <c r="C9" i="4"/>
  <c r="N8" i="4"/>
  <c r="M8" i="4"/>
  <c r="L8" i="4"/>
  <c r="K8" i="4"/>
  <c r="J8" i="4"/>
  <c r="I8" i="4"/>
  <c r="H8" i="4"/>
  <c r="G8" i="4"/>
  <c r="F8" i="4"/>
  <c r="E8" i="4"/>
  <c r="D8" i="4"/>
  <c r="C8" i="4"/>
  <c r="N7" i="4"/>
  <c r="M7" i="4"/>
  <c r="L7" i="4"/>
  <c r="K7" i="4"/>
  <c r="J7" i="4"/>
  <c r="I7" i="4"/>
  <c r="H7" i="4"/>
  <c r="G7" i="4"/>
  <c r="F7" i="4"/>
  <c r="E7" i="4"/>
  <c r="D7" i="4"/>
  <c r="C7" i="4"/>
  <c r="N6" i="4"/>
  <c r="M6" i="4"/>
  <c r="L6" i="4"/>
  <c r="K6" i="4"/>
  <c r="J6" i="4"/>
  <c r="I6" i="4"/>
  <c r="H6" i="4"/>
  <c r="G6" i="4"/>
  <c r="F6" i="4"/>
  <c r="E6" i="4"/>
  <c r="D6" i="4"/>
  <c r="C6" i="4"/>
  <c r="N5" i="4"/>
  <c r="N61" i="4" s="1"/>
  <c r="M5" i="4"/>
  <c r="L5" i="4"/>
  <c r="K5" i="4"/>
  <c r="K61" i="4" s="1"/>
  <c r="J5" i="4"/>
  <c r="J61" i="4" s="1"/>
  <c r="I5" i="4"/>
  <c r="H5" i="4"/>
  <c r="H61" i="4" s="1"/>
  <c r="G5" i="4"/>
  <c r="G61" i="4" s="1"/>
  <c r="F5" i="4"/>
  <c r="E5" i="4"/>
  <c r="D5" i="4"/>
  <c r="D61" i="4" s="1"/>
  <c r="C5" i="4"/>
  <c r="C61" i="4" s="1"/>
  <c r="F61" i="4" l="1"/>
  <c r="E79" i="4"/>
  <c r="K79" i="4"/>
  <c r="K91" i="4" s="1"/>
  <c r="F80" i="4"/>
  <c r="J80" i="4"/>
  <c r="K80" i="4"/>
  <c r="B91" i="4"/>
  <c r="C2" i="4" s="1"/>
  <c r="G79" i="4"/>
  <c r="L79" i="4"/>
  <c r="C79" i="4"/>
  <c r="H79" i="4"/>
  <c r="M79" i="4"/>
  <c r="M91" i="4" s="1"/>
  <c r="G80" i="4"/>
  <c r="L80" i="4"/>
  <c r="D79" i="4"/>
  <c r="I79" i="4"/>
  <c r="C80" i="4"/>
  <c r="H80" i="4"/>
  <c r="N80" i="4"/>
  <c r="N91" i="4" s="1"/>
  <c r="E61" i="4"/>
  <c r="I61" i="4"/>
  <c r="M61" i="4"/>
  <c r="L61" i="4"/>
  <c r="G74" i="4"/>
  <c r="D70" i="4"/>
  <c r="F72" i="4"/>
  <c r="J72" i="4"/>
  <c r="C71" i="4"/>
  <c r="H71" i="4"/>
  <c r="F70" i="4"/>
  <c r="J70" i="4"/>
  <c r="C69" i="4"/>
  <c r="F79" i="4"/>
  <c r="J79" i="4"/>
  <c r="E80" i="4"/>
  <c r="I80" i="4"/>
  <c r="F71" i="4"/>
  <c r="J71" i="4"/>
  <c r="D69" i="4"/>
  <c r="J69" i="4"/>
  <c r="F69" i="4"/>
  <c r="K69" i="4"/>
  <c r="D74" i="4"/>
  <c r="H74" i="4"/>
  <c r="E69" i="4"/>
  <c r="I69" i="4"/>
  <c r="C6" i="3"/>
  <c r="C11" i="3"/>
  <c r="C91" i="4" l="1"/>
  <c r="L91" i="4"/>
  <c r="C65" i="4"/>
  <c r="D91" i="4"/>
  <c r="G91" i="4"/>
  <c r="H91" i="4"/>
  <c r="F91" i="4"/>
  <c r="J91" i="4"/>
  <c r="I91" i="4"/>
  <c r="E91" i="4"/>
</calcChain>
</file>

<file path=xl/comments1.xml><?xml version="1.0" encoding="utf-8"?>
<comments xmlns="http://schemas.openxmlformats.org/spreadsheetml/2006/main">
  <authors>
    <author>ClarkHome</author>
    <author>Clark, Matthew</author>
  </authors>
  <commentList>
    <comment ref="B7" authorId="0" shapeId="0">
      <text>
        <r>
          <rPr>
            <b/>
            <sz val="8"/>
            <color indexed="81"/>
            <rFont val="Tahoma"/>
            <charset val="1"/>
          </rPr>
          <t>ClarkHome:</t>
        </r>
        <r>
          <rPr>
            <sz val="8"/>
            <color indexed="81"/>
            <rFont val="Tahoma"/>
            <charset val="1"/>
          </rPr>
          <t xml:space="preserve">
carpet and paint
</t>
        </r>
      </text>
    </comment>
    <comment ref="B8" authorId="1" shapeId="0">
      <text>
        <r>
          <rPr>
            <b/>
            <sz val="9"/>
            <color indexed="81"/>
            <rFont val="Tahoma"/>
            <charset val="1"/>
          </rPr>
          <t>Clark, Matthew:</t>
        </r>
        <r>
          <rPr>
            <sz val="9"/>
            <color indexed="81"/>
            <rFont val="Tahoma"/>
            <charset val="1"/>
          </rPr>
          <t xml:space="preserve">
christmas party</t>
        </r>
      </text>
    </comment>
    <comment ref="B9" authorId="0" shapeId="0">
      <text>
        <r>
          <rPr>
            <b/>
            <sz val="8"/>
            <color indexed="81"/>
            <rFont val="Tahoma"/>
            <charset val="1"/>
          </rPr>
          <t>ClarkHome:</t>
        </r>
        <r>
          <rPr>
            <sz val="8"/>
            <color indexed="81"/>
            <rFont val="Tahoma"/>
            <charset val="1"/>
          </rPr>
          <t xml:space="preserve">
BMS maintenance fees.
Cov News
GMA membership</t>
        </r>
      </text>
    </comment>
    <comment ref="A12" authorId="1" shapeId="0">
      <text>
        <r>
          <rPr>
            <b/>
            <sz val="9"/>
            <color indexed="81"/>
            <rFont val="Tahoma"/>
            <charset val="1"/>
          </rPr>
          <t>Clark, Matthew:</t>
        </r>
        <r>
          <rPr>
            <sz val="9"/>
            <color indexed="81"/>
            <rFont val="Tahoma"/>
            <charset val="1"/>
          </rPr>
          <t xml:space="preserve">
Don’t need this if we have to transfer funds to balance budget.</t>
        </r>
      </text>
    </comment>
    <comment ref="B13" authorId="0" shapeId="0">
      <text>
        <r>
          <rPr>
            <b/>
            <sz val="8"/>
            <color indexed="81"/>
            <rFont val="Tahoma"/>
            <charset val="1"/>
          </rPr>
          <t>ClarkHome:</t>
        </r>
        <r>
          <rPr>
            <sz val="8"/>
            <color indexed="81"/>
            <rFont val="Tahoma"/>
            <charset val="1"/>
          </rPr>
          <t xml:space="preserve">
employee bonuses
</t>
        </r>
      </text>
    </comment>
    <comment ref="B20" authorId="0" shapeId="0">
      <text>
        <r>
          <rPr>
            <b/>
            <sz val="8"/>
            <color indexed="81"/>
            <rFont val="Tahoma"/>
            <charset val="1"/>
          </rPr>
          <t>ClarkHome:</t>
        </r>
        <r>
          <rPr>
            <sz val="8"/>
            <color indexed="81"/>
            <rFont val="Tahoma"/>
            <charset val="1"/>
          </rPr>
          <t xml:space="preserve">
Backups / Todd / website</t>
        </r>
      </text>
    </comment>
    <comment ref="B35" authorId="0" shapeId="0">
      <text>
        <r>
          <rPr>
            <b/>
            <sz val="8"/>
            <color indexed="81"/>
            <rFont val="Tahoma"/>
            <charset val="1"/>
          </rPr>
          <t>ClarkHome:</t>
        </r>
        <r>
          <rPr>
            <sz val="8"/>
            <color indexed="81"/>
            <rFont val="Tahoma"/>
            <charset val="1"/>
          </rPr>
          <t xml:space="preserve">
cell / land lines / uverse /internet / smart phones (2)</t>
        </r>
      </text>
    </comment>
    <comment ref="B37" authorId="0" shapeId="0">
      <text>
        <r>
          <rPr>
            <b/>
            <sz val="8"/>
            <color indexed="81"/>
            <rFont val="Tahoma"/>
            <charset val="1"/>
          </rPr>
          <t>ClarkHome:</t>
        </r>
        <r>
          <rPr>
            <sz val="8"/>
            <color indexed="81"/>
            <rFont val="Tahoma"/>
            <charset val="1"/>
          </rPr>
          <t xml:space="preserve">
accidents or damage where we don't use insurance
</t>
        </r>
      </text>
    </comment>
    <comment ref="B40" authorId="1" shapeId="0">
      <text>
        <r>
          <rPr>
            <b/>
            <sz val="9"/>
            <color indexed="81"/>
            <rFont val="Tahoma"/>
            <charset val="1"/>
          </rPr>
          <t>Clark, Matthew:</t>
        </r>
        <r>
          <rPr>
            <sz val="9"/>
            <color indexed="81"/>
            <rFont val="Tahoma"/>
            <charset val="1"/>
          </rPr>
          <t xml:space="preserve">
Primarily for mileage
</t>
        </r>
      </text>
    </comment>
    <comment ref="B41" authorId="1" shapeId="0">
      <text>
        <r>
          <rPr>
            <b/>
            <sz val="9"/>
            <color indexed="81"/>
            <rFont val="Tahoma"/>
            <charset val="1"/>
          </rPr>
          <t>Clark, Matthew:</t>
        </r>
        <r>
          <rPr>
            <sz val="9"/>
            <color indexed="81"/>
            <rFont val="Tahoma"/>
            <charset val="1"/>
          </rPr>
          <t xml:space="preserve">
Inclue a couple pair of good boots per year.</t>
        </r>
      </text>
    </comment>
    <comment ref="B42" authorId="0" shapeId="0">
      <text>
        <r>
          <rPr>
            <b/>
            <sz val="8"/>
            <color indexed="81"/>
            <rFont val="Tahoma"/>
            <charset val="1"/>
          </rPr>
          <t>ClarkHome:</t>
        </r>
        <r>
          <rPr>
            <sz val="8"/>
            <color indexed="81"/>
            <rFont val="Tahoma"/>
            <charset val="1"/>
          </rPr>
          <t xml:space="preserve">
includes all vehicles for all depts. 
</t>
        </r>
      </text>
    </comment>
    <comment ref="B47" authorId="0" shapeId="0">
      <text>
        <r>
          <rPr>
            <b/>
            <sz val="8"/>
            <color indexed="81"/>
            <rFont val="Tahoma"/>
            <charset val="1"/>
          </rPr>
          <t>ClarkHome:</t>
        </r>
        <r>
          <rPr>
            <sz val="8"/>
            <color indexed="81"/>
            <rFont val="Tahoma"/>
            <charset val="1"/>
          </rPr>
          <t xml:space="preserve">
mcswain &amp; general maint</t>
        </r>
      </text>
    </comment>
    <comment ref="B49" authorId="1" shapeId="0">
      <text>
        <r>
          <rPr>
            <b/>
            <sz val="9"/>
            <color indexed="81"/>
            <rFont val="Tahoma"/>
            <charset val="1"/>
          </rPr>
          <t>Clark, Matthew:</t>
        </r>
        <r>
          <rPr>
            <sz val="9"/>
            <color indexed="81"/>
            <rFont val="Tahoma"/>
            <charset val="1"/>
          </rPr>
          <t xml:space="preserve">
What is this for?
</t>
        </r>
      </text>
    </comment>
    <comment ref="B88" authorId="1" shapeId="0">
      <text>
        <r>
          <rPr>
            <b/>
            <sz val="9"/>
            <color indexed="81"/>
            <rFont val="Tahoma"/>
            <family val="2"/>
          </rPr>
          <t>Clark, Matthew:</t>
        </r>
        <r>
          <rPr>
            <sz val="9"/>
            <color indexed="81"/>
            <rFont val="Tahoma"/>
            <family val="2"/>
          </rPr>
          <t xml:space="preserve">
 franchise fees,  tap fees </t>
        </r>
      </text>
    </comment>
  </commentList>
</comments>
</file>

<file path=xl/sharedStrings.xml><?xml version="1.0" encoding="utf-8"?>
<sst xmlns="http://schemas.openxmlformats.org/spreadsheetml/2006/main" count="122" uniqueCount="105">
  <si>
    <t>Elections</t>
  </si>
  <si>
    <t>Office Supplies</t>
  </si>
  <si>
    <t>Risk Management</t>
  </si>
  <si>
    <t>Postage &amp; Box Rental</t>
  </si>
  <si>
    <t>Dump Fees</t>
  </si>
  <si>
    <t>IT Services</t>
  </si>
  <si>
    <t>Legal Fees City Attorney</t>
  </si>
  <si>
    <t>Equipment</t>
  </si>
  <si>
    <t>Travel Expenses</t>
  </si>
  <si>
    <t>Uniforms</t>
  </si>
  <si>
    <t>Testing</t>
  </si>
  <si>
    <t>General Fund</t>
  </si>
  <si>
    <t>Water/Sewerage Fund</t>
  </si>
  <si>
    <t>Electric Fund</t>
  </si>
  <si>
    <t>Jan</t>
  </si>
  <si>
    <t>Feb</t>
  </si>
  <si>
    <t>March</t>
  </si>
  <si>
    <t>April</t>
  </si>
  <si>
    <t>May</t>
  </si>
  <si>
    <t>June</t>
  </si>
  <si>
    <t>July</t>
  </si>
  <si>
    <t>August</t>
  </si>
  <si>
    <t>Sept</t>
  </si>
  <si>
    <t>Oct</t>
  </si>
  <si>
    <t>Nov</t>
  </si>
  <si>
    <t>Dec</t>
  </si>
  <si>
    <t>Taxes</t>
  </si>
  <si>
    <t>Pole Rental</t>
  </si>
  <si>
    <t>Interest Income</t>
  </si>
  <si>
    <t>Variance</t>
  </si>
  <si>
    <t>MEAG Payment (Plant Vogtle)</t>
  </si>
  <si>
    <t>General Insurance</t>
  </si>
  <si>
    <t>Phones</t>
  </si>
  <si>
    <t>Advertising</t>
  </si>
  <si>
    <t>Dues &amp; Subscriptions</t>
  </si>
  <si>
    <t>Courier</t>
  </si>
  <si>
    <t>Legal Fees GTC</t>
  </si>
  <si>
    <t>Hardware-Maint-Parts &amp; Repair Supplies</t>
  </si>
  <si>
    <t>Contract Labor (Tim)</t>
  </si>
  <si>
    <t>Water Purchased</t>
  </si>
  <si>
    <t>Fire Station 6</t>
  </si>
  <si>
    <t>City Hall Improvements</t>
  </si>
  <si>
    <t>Sewer Plant Payment</t>
  </si>
  <si>
    <t>Employee Insurance</t>
  </si>
  <si>
    <t>City Holiday Celebrations</t>
  </si>
  <si>
    <t>Employee Appreciation</t>
  </si>
  <si>
    <t>Training Classes</t>
  </si>
  <si>
    <t>Vehicle Maintenance</t>
  </si>
  <si>
    <t>TOTAL EXPENSE</t>
  </si>
  <si>
    <t>TOTAL INCOME</t>
  </si>
  <si>
    <t>Fulton &amp; Kozak (auditors)</t>
  </si>
  <si>
    <t>Gas (fuel)</t>
  </si>
  <si>
    <t>Sinking Fund</t>
  </si>
  <si>
    <t>City Beautification</t>
  </si>
  <si>
    <t>Expenses</t>
  </si>
  <si>
    <t xml:space="preserve">INCOME </t>
  </si>
  <si>
    <t>Miscellaneous*</t>
  </si>
  <si>
    <t>Sales Tax*</t>
  </si>
  <si>
    <t>Mercury Lights*</t>
  </si>
  <si>
    <t>Garbage*</t>
  </si>
  <si>
    <t>Other Revenue*</t>
  </si>
  <si>
    <t>Buildings ?</t>
  </si>
  <si>
    <t>2014 Budgeted Amount</t>
  </si>
  <si>
    <t>2014  Budget Amount</t>
  </si>
  <si>
    <t>McSwain dechlorinization</t>
  </si>
  <si>
    <t>Community House Rental</t>
  </si>
  <si>
    <t>Business Licenses</t>
  </si>
  <si>
    <t>Property Taxes*</t>
  </si>
  <si>
    <t>Local Option Sales Tax*</t>
  </si>
  <si>
    <t>Advolurum Tax*</t>
  </si>
  <si>
    <t>*  2013 actual $ verified</t>
  </si>
  <si>
    <t>GMA (Refund)*</t>
  </si>
  <si>
    <t>Fire Station 6 (off setting entry for expense)*</t>
  </si>
  <si>
    <t>2012 Electric Income</t>
  </si>
  <si>
    <t>Analysis of Variance  (the three largest items)</t>
  </si>
  <si>
    <t>2013 Electric Income</t>
  </si>
  <si>
    <t>2012 Water/Sewer Income</t>
  </si>
  <si>
    <t>2013 Water Sewer Income</t>
  </si>
  <si>
    <t>Net Decrease</t>
  </si>
  <si>
    <t>Payroll - David*</t>
  </si>
  <si>
    <t>Payroll - John*</t>
  </si>
  <si>
    <t>Payroll- Diane*</t>
  </si>
  <si>
    <t>Payroll - Jamie*</t>
  </si>
  <si>
    <t>Payroll - Heather*</t>
  </si>
  <si>
    <t>Payroll - Dennis*</t>
  </si>
  <si>
    <t>Payroll - Daniel*</t>
  </si>
  <si>
    <t>Payroll - Mark*</t>
  </si>
  <si>
    <t>Payroll - Wayne*</t>
  </si>
  <si>
    <t>Mayor &amp; Council Salaries*</t>
  </si>
  <si>
    <t>Total Net Decrease in Income from 2012 to 2013</t>
  </si>
  <si>
    <t>Water</t>
  </si>
  <si>
    <t>Sewer</t>
  </si>
  <si>
    <t>Water/Septic PN</t>
  </si>
  <si>
    <t>Electric</t>
  </si>
  <si>
    <t>Fuel Adjustment(Electric)</t>
  </si>
  <si>
    <t>Electric Penalty</t>
  </si>
  <si>
    <t>* Increased 15 % from 2013 actual</t>
  </si>
  <si>
    <t>Electricity Purchased (MEAG)</t>
  </si>
  <si>
    <t>Electricity Purchased (SEPA)</t>
  </si>
  <si>
    <t xml:space="preserve">* * D R A F T * * </t>
  </si>
  <si>
    <t>* Increased 15% from 2013</t>
  </si>
  <si>
    <t xml:space="preserve">2014 Budget for the City of Mansfield </t>
  </si>
  <si>
    <t>Transfer To General Fund  (to balance budget)</t>
  </si>
  <si>
    <t>Payroll - Accountant  / Treasurer</t>
  </si>
  <si>
    <t>Emergency Fund (see comments)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</si>
</sst>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00000"/>
  </numFmts>
  <fonts count="3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b/>
      <sz val="24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color rgb="FF9C0006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rgb="FF006100"/>
      <name val="Calibri"/>
      <family val="2"/>
    </font>
    <font>
      <sz val="11"/>
      <color rgb="FFFF0000"/>
      <name val="Calibri"/>
      <family val="2"/>
      <scheme val="minor"/>
    </font>
    <font>
      <b/>
      <sz val="12"/>
      <name val="Calibri"/>
      <family val="2"/>
    </font>
    <font>
      <b/>
      <sz val="12"/>
      <color theme="1"/>
      <name val="Calibri"/>
      <family val="2"/>
    </font>
    <font>
      <b/>
      <sz val="12"/>
      <color rgb="FF00B05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1" applyNumberFormat="0" applyAlignment="0" applyProtection="0"/>
    <xf numFmtId="44" fontId="25" fillId="0" borderId="0" applyFont="0" applyFill="0" applyBorder="0" applyAlignment="0" applyProtection="0"/>
  </cellStyleXfs>
  <cellXfs count="66">
    <xf numFmtId="0" fontId="0" fillId="0" borderId="0" xfId="0"/>
    <xf numFmtId="0" fontId="11" fillId="5" borderId="2" xfId="0" applyFont="1" applyFill="1" applyBorder="1" applyAlignment="1">
      <alignment horizontal="left" vertical="top" wrapText="1"/>
    </xf>
    <xf numFmtId="0" fontId="12" fillId="5" borderId="2" xfId="0" applyFont="1" applyFill="1" applyBorder="1" applyAlignment="1">
      <alignment horizontal="left" vertical="top" wrapText="1"/>
    </xf>
    <xf numFmtId="0" fontId="10" fillId="0" borderId="2" xfId="0" applyFont="1" applyBorder="1" applyAlignment="1">
      <alignment vertical="top"/>
    </xf>
    <xf numFmtId="0" fontId="7" fillId="0" borderId="2" xfId="0" applyFont="1" applyBorder="1" applyAlignment="1">
      <alignment horizontal="right" vertical="top"/>
    </xf>
    <xf numFmtId="164" fontId="6" fillId="5" borderId="2" xfId="0" applyNumberFormat="1" applyFont="1" applyFill="1" applyBorder="1" applyAlignment="1">
      <alignment horizontal="center" vertical="top"/>
    </xf>
    <xf numFmtId="0" fontId="19" fillId="0" borderId="2" xfId="0" applyFont="1" applyBorder="1" applyAlignment="1">
      <alignment vertical="top"/>
    </xf>
    <xf numFmtId="0" fontId="7" fillId="0" borderId="3" xfId="0" applyFont="1" applyBorder="1" applyAlignment="1">
      <alignment horizontal="right" vertical="top"/>
    </xf>
    <xf numFmtId="0" fontId="18" fillId="0" borderId="2" xfId="0" applyFont="1" applyBorder="1" applyAlignment="1">
      <alignment vertical="top"/>
    </xf>
    <xf numFmtId="0" fontId="20" fillId="0" borderId="2" xfId="0" applyFont="1" applyBorder="1" applyAlignment="1">
      <alignment vertical="top"/>
    </xf>
    <xf numFmtId="0" fontId="0" fillId="0" borderId="2" xfId="0" applyBorder="1" applyAlignment="1">
      <alignment vertical="top"/>
    </xf>
    <xf numFmtId="0" fontId="17" fillId="0" borderId="2" xfId="0" applyFont="1" applyBorder="1" applyAlignment="1">
      <alignment horizontal="left" vertical="top"/>
    </xf>
    <xf numFmtId="0" fontId="21" fillId="3" borderId="2" xfId="2" applyFont="1" applyBorder="1" applyAlignment="1">
      <alignment horizontal="center" vertical="top"/>
    </xf>
    <xf numFmtId="164" fontId="5" fillId="5" borderId="2" xfId="0" applyNumberFormat="1" applyFont="1" applyFill="1" applyBorder="1" applyAlignment="1">
      <alignment horizontal="center" vertical="top"/>
    </xf>
    <xf numFmtId="0" fontId="16" fillId="0" borderId="2" xfId="0" applyFont="1" applyBorder="1" applyAlignment="1">
      <alignment horizontal="left" vertical="top"/>
    </xf>
    <xf numFmtId="0" fontId="16" fillId="0" borderId="2" xfId="0" applyFont="1" applyBorder="1" applyAlignment="1">
      <alignment horizontal="center" vertical="top"/>
    </xf>
    <xf numFmtId="0" fontId="3" fillId="6" borderId="2" xfId="3" applyFont="1" applyFill="1" applyBorder="1" applyAlignment="1">
      <alignment horizontal="center" vertical="top"/>
    </xf>
    <xf numFmtId="0" fontId="0" fillId="5" borderId="2" xfId="0" applyFill="1" applyBorder="1" applyAlignment="1">
      <alignment vertical="top"/>
    </xf>
    <xf numFmtId="0" fontId="8" fillId="6" borderId="2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18" fillId="0" borderId="4" xfId="0" applyFont="1" applyBorder="1" applyAlignment="1">
      <alignment vertical="top"/>
    </xf>
    <xf numFmtId="0" fontId="20" fillId="0" borderId="4" xfId="0" applyFont="1" applyBorder="1" applyAlignment="1">
      <alignment vertical="top"/>
    </xf>
    <xf numFmtId="164" fontId="0" fillId="0" borderId="3" xfId="0" applyNumberFormat="1" applyBorder="1" applyAlignment="1">
      <alignment vertical="top"/>
    </xf>
    <xf numFmtId="0" fontId="0" fillId="0" borderId="3" xfId="0" applyBorder="1" applyAlignment="1">
      <alignment vertical="top"/>
    </xf>
    <xf numFmtId="0" fontId="15" fillId="0" borderId="4" xfId="0" applyFont="1" applyBorder="1" applyAlignment="1">
      <alignment vertical="top"/>
    </xf>
    <xf numFmtId="164" fontId="24" fillId="5" borderId="2" xfId="0" applyNumberFormat="1" applyFont="1" applyFill="1" applyBorder="1" applyAlignment="1">
      <alignment horizontal="center" vertical="top"/>
    </xf>
    <xf numFmtId="44" fontId="0" fillId="0" borderId="0" xfId="4" applyFont="1"/>
    <xf numFmtId="0" fontId="28" fillId="2" borderId="2" xfId="1" applyFont="1" applyBorder="1" applyAlignment="1">
      <alignment horizontal="center" vertical="top"/>
    </xf>
    <xf numFmtId="0" fontId="20" fillId="5" borderId="2" xfId="2" applyFont="1" applyFill="1" applyBorder="1" applyAlignment="1">
      <alignment horizontal="left" vertical="top"/>
    </xf>
    <xf numFmtId="0" fontId="0" fillId="0" borderId="0" xfId="0" applyAlignment="1">
      <alignment horizontal="right"/>
    </xf>
    <xf numFmtId="44" fontId="29" fillId="0" borderId="0" xfId="4" applyFont="1"/>
    <xf numFmtId="44" fontId="29" fillId="0" borderId="0" xfId="0" applyNumberFormat="1" applyFont="1"/>
    <xf numFmtId="0" fontId="0" fillId="0" borderId="0" xfId="0" applyAlignment="1">
      <alignment horizontal="right" wrapText="1"/>
    </xf>
    <xf numFmtId="0" fontId="31" fillId="0" borderId="4" xfId="0" applyFont="1" applyBorder="1" applyAlignment="1"/>
    <xf numFmtId="44" fontId="31" fillId="5" borderId="4" xfId="0" applyNumberFormat="1" applyFont="1" applyFill="1" applyBorder="1" applyAlignment="1">
      <alignment horizontal="center"/>
    </xf>
    <xf numFmtId="0" fontId="10" fillId="7" borderId="2" xfId="0" applyFont="1" applyFill="1" applyBorder="1" applyAlignment="1">
      <alignment vertical="top"/>
    </xf>
    <xf numFmtId="0" fontId="0" fillId="7" borderId="2" xfId="0" applyFill="1" applyBorder="1" applyAlignment="1">
      <alignment vertical="top"/>
    </xf>
    <xf numFmtId="0" fontId="10" fillId="0" borderId="2" xfId="0" applyFont="1" applyFill="1" applyBorder="1" applyAlignment="1">
      <alignment vertical="top"/>
    </xf>
    <xf numFmtId="0" fontId="0" fillId="0" borderId="2" xfId="0" applyFill="1" applyBorder="1" applyAlignment="1">
      <alignment vertical="top"/>
    </xf>
    <xf numFmtId="0" fontId="30" fillId="0" borderId="2" xfId="0" applyFont="1" applyBorder="1" applyAlignment="1"/>
    <xf numFmtId="165" fontId="32" fillId="0" borderId="0" xfId="4" applyNumberFormat="1" applyFont="1"/>
    <xf numFmtId="0" fontId="11" fillId="7" borderId="2" xfId="0" applyFont="1" applyFill="1" applyBorder="1" applyAlignment="1">
      <alignment horizontal="left" vertical="top" wrapText="1"/>
    </xf>
    <xf numFmtId="0" fontId="24" fillId="7" borderId="2" xfId="0" applyFont="1" applyFill="1" applyBorder="1" applyAlignment="1">
      <alignment horizontal="left" vertical="top" wrapText="1"/>
    </xf>
    <xf numFmtId="44" fontId="30" fillId="5" borderId="2" xfId="0" applyNumberFormat="1" applyFont="1" applyFill="1" applyBorder="1" applyAlignment="1">
      <alignment horizontal="center"/>
    </xf>
    <xf numFmtId="0" fontId="33" fillId="0" borderId="2" xfId="0" applyFont="1" applyBorder="1" applyAlignment="1">
      <alignment horizontal="left" vertical="top"/>
    </xf>
    <xf numFmtId="0" fontId="24" fillId="7" borderId="2" xfId="0" applyFont="1" applyFill="1" applyBorder="1" applyAlignment="1">
      <alignment vertical="top"/>
    </xf>
    <xf numFmtId="44" fontId="11" fillId="5" borderId="2" xfId="0" applyNumberFormat="1" applyFont="1" applyFill="1" applyBorder="1" applyAlignment="1">
      <alignment horizontal="center" vertical="top" wrapText="1"/>
    </xf>
    <xf numFmtId="44" fontId="10" fillId="0" borderId="2" xfId="0" applyNumberFormat="1" applyFont="1" applyBorder="1" applyAlignment="1">
      <alignment vertical="top"/>
    </xf>
    <xf numFmtId="44" fontId="10" fillId="0" borderId="2" xfId="0" applyNumberFormat="1" applyFont="1" applyBorder="1" applyAlignment="1">
      <alignment horizontal="center" vertical="top"/>
    </xf>
    <xf numFmtId="44" fontId="11" fillId="7" borderId="2" xfId="0" applyNumberFormat="1" applyFont="1" applyFill="1" applyBorder="1" applyAlignment="1">
      <alignment horizontal="center" vertical="top" wrapText="1"/>
    </xf>
    <xf numFmtId="44" fontId="10" fillId="7" borderId="2" xfId="0" applyNumberFormat="1" applyFont="1" applyFill="1" applyBorder="1" applyAlignment="1">
      <alignment vertical="top"/>
    </xf>
    <xf numFmtId="44" fontId="6" fillId="5" borderId="2" xfId="0" applyNumberFormat="1" applyFont="1" applyFill="1" applyBorder="1" applyAlignment="1">
      <alignment horizontal="center" vertical="top" wrapText="1"/>
    </xf>
    <xf numFmtId="44" fontId="9" fillId="5" borderId="2" xfId="0" applyNumberFormat="1" applyFont="1" applyFill="1" applyBorder="1" applyAlignment="1">
      <alignment horizontal="center" vertical="top" wrapText="1"/>
    </xf>
    <xf numFmtId="44" fontId="6" fillId="5" borderId="3" xfId="0" applyNumberFormat="1" applyFont="1" applyFill="1" applyBorder="1" applyAlignment="1">
      <alignment horizontal="center" vertical="top"/>
    </xf>
    <xf numFmtId="44" fontId="10" fillId="0" borderId="3" xfId="0" applyNumberFormat="1" applyFont="1" applyBorder="1" applyAlignment="1">
      <alignment vertical="top"/>
    </xf>
    <xf numFmtId="44" fontId="10" fillId="7" borderId="2" xfId="0" applyNumberFormat="1" applyFont="1" applyFill="1" applyBorder="1" applyAlignment="1">
      <alignment horizontal="center" vertical="top"/>
    </xf>
    <xf numFmtId="44" fontId="10" fillId="0" borderId="2" xfId="0" applyNumberFormat="1" applyFont="1" applyFill="1" applyBorder="1" applyAlignment="1">
      <alignment horizontal="center" vertical="top"/>
    </xf>
    <xf numFmtId="44" fontId="10" fillId="0" borderId="2" xfId="0" applyNumberFormat="1" applyFont="1" applyFill="1" applyBorder="1" applyAlignment="1">
      <alignment vertical="top"/>
    </xf>
    <xf numFmtId="44" fontId="7" fillId="0" borderId="2" xfId="0" applyNumberFormat="1" applyFont="1" applyBorder="1" applyAlignment="1">
      <alignment horizontal="center" vertical="top"/>
    </xf>
    <xf numFmtId="0" fontId="34" fillId="0" borderId="2" xfId="0" applyFont="1" applyFill="1" applyBorder="1" applyAlignment="1">
      <alignment vertical="top"/>
    </xf>
    <xf numFmtId="44" fontId="34" fillId="0" borderId="2" xfId="0" applyNumberFormat="1" applyFont="1" applyFill="1" applyBorder="1" applyAlignment="1">
      <alignment horizontal="center" vertical="top"/>
    </xf>
    <xf numFmtId="44" fontId="34" fillId="0" borderId="2" xfId="0" applyNumberFormat="1" applyFont="1" applyFill="1" applyBorder="1" applyAlignment="1">
      <alignment vertical="top"/>
    </xf>
    <xf numFmtId="0" fontId="35" fillId="0" borderId="2" xfId="0" applyFont="1" applyFill="1" applyBorder="1" applyAlignment="1">
      <alignment vertical="top"/>
    </xf>
    <xf numFmtId="0" fontId="34" fillId="0" borderId="2" xfId="0" applyFont="1" applyFill="1" applyBorder="1" applyAlignment="1">
      <alignment horizontal="left" vertical="top" wrapText="1"/>
    </xf>
    <xf numFmtId="44" fontId="34" fillId="0" borderId="2" xfId="0" applyNumberFormat="1" applyFont="1" applyFill="1" applyBorder="1" applyAlignment="1">
      <alignment horizontal="center" vertical="top" wrapText="1"/>
    </xf>
  </cellXfs>
  <cellStyles count="5">
    <cellStyle name="Bad" xfId="2" builtinId="27"/>
    <cellStyle name="Check Cell" xfId="3" builtinId="23"/>
    <cellStyle name="Currency" xfId="4" builtinId="4"/>
    <cellStyle name="Good" xfId="1" builtinId="2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95"/>
  <sheetViews>
    <sheetView tabSelected="1" topLeftCell="A63" workbookViewId="0">
      <selection activeCell="B76" sqref="B76"/>
    </sheetView>
  </sheetViews>
  <sheetFormatPr defaultRowHeight="15" x14ac:dyDescent="0.25"/>
  <cols>
    <col min="1" max="1" width="44.42578125" style="20" customWidth="1"/>
    <col min="2" max="2" width="21.7109375" style="13" customWidth="1"/>
    <col min="3" max="3" width="15.7109375" style="10" customWidth="1"/>
    <col min="4" max="4" width="13.140625" style="10" customWidth="1"/>
    <col min="5" max="5" width="12.28515625" style="10" customWidth="1"/>
    <col min="6" max="6" width="12.7109375" style="10" customWidth="1"/>
    <col min="7" max="8" width="12.42578125" style="10" customWidth="1"/>
    <col min="9" max="9" width="12.28515625" style="10" customWidth="1"/>
    <col min="10" max="10" width="12.7109375" style="10" customWidth="1"/>
    <col min="11" max="11" width="12.85546875" style="10" customWidth="1"/>
    <col min="12" max="12" width="11.7109375" style="10" customWidth="1"/>
    <col min="13" max="13" width="12.5703125" style="10" customWidth="1"/>
    <col min="14" max="14" width="12.28515625" style="10" customWidth="1"/>
    <col min="15" max="16384" width="9.140625" style="10"/>
  </cols>
  <sheetData>
    <row r="1" spans="1:14" s="14" customFormat="1" ht="31.5" x14ac:dyDescent="0.25">
      <c r="A1" s="45" t="s">
        <v>99</v>
      </c>
      <c r="B1" s="11" t="s">
        <v>101</v>
      </c>
    </row>
    <row r="2" spans="1:14" s="9" customFormat="1" ht="31.5" x14ac:dyDescent="0.25">
      <c r="A2" s="11" t="s">
        <v>54</v>
      </c>
      <c r="B2" s="40" t="s">
        <v>29</v>
      </c>
      <c r="C2" s="44">
        <f>B91-B61</f>
        <v>0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9" customFormat="1" ht="12.75" x14ac:dyDescent="0.25">
      <c r="A3" s="29" t="s">
        <v>70</v>
      </c>
      <c r="B3" s="12" t="s">
        <v>63</v>
      </c>
      <c r="C3" s="12" t="s">
        <v>14</v>
      </c>
      <c r="D3" s="12" t="s">
        <v>15</v>
      </c>
      <c r="E3" s="12" t="s">
        <v>16</v>
      </c>
      <c r="F3" s="12" t="s">
        <v>17</v>
      </c>
      <c r="G3" s="12" t="s">
        <v>18</v>
      </c>
      <c r="H3" s="12" t="s">
        <v>19</v>
      </c>
      <c r="I3" s="12" t="s">
        <v>20</v>
      </c>
      <c r="J3" s="12" t="s">
        <v>21</v>
      </c>
      <c r="K3" s="12" t="s">
        <v>22</v>
      </c>
      <c r="L3" s="12" t="s">
        <v>23</v>
      </c>
      <c r="M3" s="12" t="s">
        <v>24</v>
      </c>
      <c r="N3" s="12" t="s">
        <v>25</v>
      </c>
    </row>
    <row r="4" spans="1:14" x14ac:dyDescent="0.25">
      <c r="A4" s="16" t="s">
        <v>11</v>
      </c>
    </row>
    <row r="5" spans="1:14" x14ac:dyDescent="0.25">
      <c r="A5" s="1" t="s">
        <v>33</v>
      </c>
      <c r="B5" s="47">
        <v>1100</v>
      </c>
      <c r="C5" s="48">
        <f>SUM(B5/12)</f>
        <v>91.666666666666671</v>
      </c>
      <c r="D5" s="48">
        <f>SUM(B5/12)</f>
        <v>91.666666666666671</v>
      </c>
      <c r="E5" s="48">
        <f>SUM(B5/12)</f>
        <v>91.666666666666671</v>
      </c>
      <c r="F5" s="48">
        <f>SUM(B5/12)</f>
        <v>91.666666666666671</v>
      </c>
      <c r="G5" s="48">
        <f>SUM(B5/12)</f>
        <v>91.666666666666671</v>
      </c>
      <c r="H5" s="48">
        <f>SUM(B5/12)</f>
        <v>91.666666666666671</v>
      </c>
      <c r="I5" s="48">
        <f>SUM(B5/12)</f>
        <v>91.666666666666671</v>
      </c>
      <c r="J5" s="48">
        <f>SUM(B5/12)</f>
        <v>91.666666666666671</v>
      </c>
      <c r="K5" s="48">
        <f>SUM(B5/12)</f>
        <v>91.666666666666671</v>
      </c>
      <c r="L5" s="48">
        <f>SUM(B5/12)</f>
        <v>91.666666666666671</v>
      </c>
      <c r="M5" s="48">
        <f>SUM(B5/12)</f>
        <v>91.666666666666671</v>
      </c>
      <c r="N5" s="48">
        <f>SUM(B5/12)</f>
        <v>91.666666666666671</v>
      </c>
    </row>
    <row r="6" spans="1:14" x14ac:dyDescent="0.25">
      <c r="A6" s="1" t="s">
        <v>53</v>
      </c>
      <c r="B6" s="47">
        <v>2000</v>
      </c>
      <c r="C6" s="48">
        <f>SUM(B6/12)</f>
        <v>166.66666666666666</v>
      </c>
      <c r="D6" s="48">
        <f>SUM(B6/12)</f>
        <v>166.66666666666666</v>
      </c>
      <c r="E6" s="48">
        <f>SUM(B6/12)</f>
        <v>166.66666666666666</v>
      </c>
      <c r="F6" s="48">
        <f>SUM(B6/12)</f>
        <v>166.66666666666666</v>
      </c>
      <c r="G6" s="48">
        <f>SUM(B6/12)</f>
        <v>166.66666666666666</v>
      </c>
      <c r="H6" s="48">
        <f>SUM(B6/12)</f>
        <v>166.66666666666666</v>
      </c>
      <c r="I6" s="48">
        <f>SUM(B6/12)</f>
        <v>166.66666666666666</v>
      </c>
      <c r="J6" s="48">
        <f>SUM(B6/12)</f>
        <v>166.66666666666666</v>
      </c>
      <c r="K6" s="48">
        <f>SUM(B6/12)</f>
        <v>166.66666666666666</v>
      </c>
      <c r="L6" s="48">
        <f>SUM(B6/12)</f>
        <v>166.66666666666666</v>
      </c>
      <c r="M6" s="48">
        <f>SUM(B6/12)</f>
        <v>166.66666666666666</v>
      </c>
      <c r="N6" s="48">
        <f>SUM(B6/12)</f>
        <v>166.66666666666666</v>
      </c>
    </row>
    <row r="7" spans="1:14" x14ac:dyDescent="0.25">
      <c r="A7" s="1" t="s">
        <v>41</v>
      </c>
      <c r="B7" s="47">
        <v>2000</v>
      </c>
      <c r="C7" s="48">
        <f t="shared" ref="C7:C42" si="0">SUM(B7/12)</f>
        <v>166.66666666666666</v>
      </c>
      <c r="D7" s="48">
        <f t="shared" ref="D7:D42" si="1">SUM(B7/12)</f>
        <v>166.66666666666666</v>
      </c>
      <c r="E7" s="48">
        <f t="shared" ref="E7:E42" si="2">SUM(B7/12)</f>
        <v>166.66666666666666</v>
      </c>
      <c r="F7" s="48">
        <f t="shared" ref="F7:F42" si="3">SUM(B7/12)</f>
        <v>166.66666666666666</v>
      </c>
      <c r="G7" s="48">
        <f t="shared" ref="G7:G42" si="4">SUM(B7/12)</f>
        <v>166.66666666666666</v>
      </c>
      <c r="H7" s="48">
        <f t="shared" ref="H7:H42" si="5">SUM(B7/12)</f>
        <v>166.66666666666666</v>
      </c>
      <c r="I7" s="48">
        <f t="shared" ref="I7:I42" si="6">SUM(B7/12)</f>
        <v>166.66666666666666</v>
      </c>
      <c r="J7" s="48">
        <f t="shared" ref="J7:J42" si="7">SUM(B7/12)</f>
        <v>166.66666666666666</v>
      </c>
      <c r="K7" s="48">
        <f t="shared" ref="K7:K42" si="8">SUM(B7/12)</f>
        <v>166.66666666666666</v>
      </c>
      <c r="L7" s="48">
        <f t="shared" ref="L7:L42" si="9">SUM(B7/12)</f>
        <v>166.66666666666666</v>
      </c>
      <c r="M7" s="48">
        <f t="shared" ref="M7:M42" si="10">SUM(B7/12)</f>
        <v>166.66666666666666</v>
      </c>
      <c r="N7" s="48">
        <f t="shared" ref="N7:N42" si="11">SUM(B7/12)</f>
        <v>166.66666666666666</v>
      </c>
    </row>
    <row r="8" spans="1:14" x14ac:dyDescent="0.25">
      <c r="A8" s="1" t="s">
        <v>44</v>
      </c>
      <c r="B8" s="47">
        <v>1000</v>
      </c>
      <c r="C8" s="48">
        <f t="shared" si="0"/>
        <v>83.333333333333329</v>
      </c>
      <c r="D8" s="48">
        <f t="shared" si="1"/>
        <v>83.333333333333329</v>
      </c>
      <c r="E8" s="48">
        <f t="shared" si="2"/>
        <v>83.333333333333329</v>
      </c>
      <c r="F8" s="48">
        <f t="shared" si="3"/>
        <v>83.333333333333329</v>
      </c>
      <c r="G8" s="48">
        <f t="shared" si="4"/>
        <v>83.333333333333329</v>
      </c>
      <c r="H8" s="48">
        <f t="shared" si="5"/>
        <v>83.333333333333329</v>
      </c>
      <c r="I8" s="48">
        <f t="shared" si="6"/>
        <v>83.333333333333329</v>
      </c>
      <c r="J8" s="48">
        <f t="shared" si="7"/>
        <v>83.333333333333329</v>
      </c>
      <c r="K8" s="48">
        <f t="shared" si="8"/>
        <v>83.333333333333329</v>
      </c>
      <c r="L8" s="48">
        <f t="shared" si="9"/>
        <v>83.333333333333329</v>
      </c>
      <c r="M8" s="48">
        <f t="shared" si="10"/>
        <v>83.333333333333329</v>
      </c>
      <c r="N8" s="48">
        <f t="shared" si="11"/>
        <v>83.333333333333329</v>
      </c>
    </row>
    <row r="9" spans="1:14" x14ac:dyDescent="0.25">
      <c r="A9" s="1" t="s">
        <v>34</v>
      </c>
      <c r="B9" s="47">
        <v>5200</v>
      </c>
      <c r="C9" s="48">
        <f t="shared" si="0"/>
        <v>433.33333333333331</v>
      </c>
      <c r="D9" s="48">
        <f t="shared" si="1"/>
        <v>433.33333333333331</v>
      </c>
      <c r="E9" s="48">
        <f t="shared" si="2"/>
        <v>433.33333333333331</v>
      </c>
      <c r="F9" s="48">
        <f t="shared" si="3"/>
        <v>433.33333333333331</v>
      </c>
      <c r="G9" s="48">
        <f t="shared" si="4"/>
        <v>433.33333333333331</v>
      </c>
      <c r="H9" s="48">
        <f t="shared" si="5"/>
        <v>433.33333333333331</v>
      </c>
      <c r="I9" s="48">
        <f t="shared" si="6"/>
        <v>433.33333333333331</v>
      </c>
      <c r="J9" s="48">
        <f t="shared" si="7"/>
        <v>433.33333333333331</v>
      </c>
      <c r="K9" s="48">
        <f t="shared" si="8"/>
        <v>433.33333333333331</v>
      </c>
      <c r="L9" s="48">
        <f t="shared" si="9"/>
        <v>433.33333333333331</v>
      </c>
      <c r="M9" s="48">
        <f t="shared" si="10"/>
        <v>433.33333333333331</v>
      </c>
      <c r="N9" s="48">
        <f t="shared" si="11"/>
        <v>433.33333333333331</v>
      </c>
    </row>
    <row r="10" spans="1:14" x14ac:dyDescent="0.25">
      <c r="A10" s="1" t="s">
        <v>4</v>
      </c>
      <c r="B10" s="47">
        <v>6000</v>
      </c>
      <c r="C10" s="48">
        <f t="shared" si="0"/>
        <v>500</v>
      </c>
      <c r="D10" s="48">
        <f t="shared" si="1"/>
        <v>500</v>
      </c>
      <c r="E10" s="48">
        <f t="shared" si="2"/>
        <v>500</v>
      </c>
      <c r="F10" s="48">
        <f t="shared" si="3"/>
        <v>500</v>
      </c>
      <c r="G10" s="48">
        <f t="shared" si="4"/>
        <v>500</v>
      </c>
      <c r="H10" s="48">
        <f t="shared" si="5"/>
        <v>500</v>
      </c>
      <c r="I10" s="48">
        <f t="shared" si="6"/>
        <v>500</v>
      </c>
      <c r="J10" s="48">
        <f t="shared" si="7"/>
        <v>500</v>
      </c>
      <c r="K10" s="48">
        <f t="shared" si="8"/>
        <v>500</v>
      </c>
      <c r="L10" s="48">
        <f t="shared" si="9"/>
        <v>500</v>
      </c>
      <c r="M10" s="48">
        <f t="shared" si="10"/>
        <v>500</v>
      </c>
      <c r="N10" s="48">
        <f t="shared" si="11"/>
        <v>500</v>
      </c>
    </row>
    <row r="11" spans="1:14" x14ac:dyDescent="0.25">
      <c r="A11" s="1" t="s">
        <v>0</v>
      </c>
      <c r="B11" s="47">
        <v>2400</v>
      </c>
      <c r="C11" s="48">
        <f t="shared" si="0"/>
        <v>200</v>
      </c>
      <c r="D11" s="48">
        <f t="shared" si="1"/>
        <v>200</v>
      </c>
      <c r="E11" s="48">
        <f t="shared" si="2"/>
        <v>200</v>
      </c>
      <c r="F11" s="48">
        <f t="shared" si="3"/>
        <v>200</v>
      </c>
      <c r="G11" s="48">
        <f t="shared" si="4"/>
        <v>200</v>
      </c>
      <c r="H11" s="48">
        <f t="shared" si="5"/>
        <v>200</v>
      </c>
      <c r="I11" s="48">
        <f t="shared" si="6"/>
        <v>200</v>
      </c>
      <c r="J11" s="48">
        <f t="shared" si="7"/>
        <v>200</v>
      </c>
      <c r="K11" s="48">
        <f t="shared" si="8"/>
        <v>200</v>
      </c>
      <c r="L11" s="48">
        <f t="shared" si="9"/>
        <v>200</v>
      </c>
      <c r="M11" s="48">
        <f t="shared" si="10"/>
        <v>200</v>
      </c>
      <c r="N11" s="48">
        <f t="shared" si="11"/>
        <v>200</v>
      </c>
    </row>
    <row r="12" spans="1:14" x14ac:dyDescent="0.25">
      <c r="A12" s="42" t="s">
        <v>104</v>
      </c>
      <c r="B12" s="47">
        <v>0</v>
      </c>
      <c r="C12" s="48">
        <f t="shared" si="0"/>
        <v>0</v>
      </c>
      <c r="D12" s="48">
        <f t="shared" si="1"/>
        <v>0</v>
      </c>
      <c r="E12" s="48">
        <f t="shared" si="2"/>
        <v>0</v>
      </c>
      <c r="F12" s="48">
        <f t="shared" si="3"/>
        <v>0</v>
      </c>
      <c r="G12" s="48">
        <f t="shared" si="4"/>
        <v>0</v>
      </c>
      <c r="H12" s="48">
        <f t="shared" si="5"/>
        <v>0</v>
      </c>
      <c r="I12" s="48">
        <f t="shared" si="6"/>
        <v>0</v>
      </c>
      <c r="J12" s="48">
        <f t="shared" si="7"/>
        <v>0</v>
      </c>
      <c r="K12" s="48">
        <f t="shared" si="8"/>
        <v>0</v>
      </c>
      <c r="L12" s="48">
        <f t="shared" si="9"/>
        <v>0</v>
      </c>
      <c r="M12" s="48">
        <f t="shared" si="10"/>
        <v>0</v>
      </c>
      <c r="N12" s="48">
        <f t="shared" si="11"/>
        <v>0</v>
      </c>
    </row>
    <row r="13" spans="1:14" s="17" customFormat="1" x14ac:dyDescent="0.25">
      <c r="A13" s="1" t="s">
        <v>45</v>
      </c>
      <c r="B13" s="47">
        <v>1200</v>
      </c>
      <c r="C13" s="48">
        <f t="shared" si="0"/>
        <v>100</v>
      </c>
      <c r="D13" s="48">
        <f t="shared" si="1"/>
        <v>100</v>
      </c>
      <c r="E13" s="48">
        <f t="shared" si="2"/>
        <v>100</v>
      </c>
      <c r="F13" s="48">
        <f t="shared" si="3"/>
        <v>100</v>
      </c>
      <c r="G13" s="48">
        <f t="shared" si="4"/>
        <v>100</v>
      </c>
      <c r="H13" s="48">
        <f t="shared" si="5"/>
        <v>100</v>
      </c>
      <c r="I13" s="48">
        <f t="shared" si="6"/>
        <v>100</v>
      </c>
      <c r="J13" s="48">
        <f t="shared" si="7"/>
        <v>100</v>
      </c>
      <c r="K13" s="48">
        <f t="shared" si="8"/>
        <v>100</v>
      </c>
      <c r="L13" s="48">
        <f t="shared" si="9"/>
        <v>100</v>
      </c>
      <c r="M13" s="48">
        <f t="shared" si="10"/>
        <v>100</v>
      </c>
      <c r="N13" s="48">
        <f t="shared" si="11"/>
        <v>100</v>
      </c>
    </row>
    <row r="14" spans="1:14" x14ac:dyDescent="0.25">
      <c r="A14" s="1" t="s">
        <v>43</v>
      </c>
      <c r="B14" s="47">
        <v>15600</v>
      </c>
      <c r="C14" s="48">
        <f t="shared" si="0"/>
        <v>1300</v>
      </c>
      <c r="D14" s="48">
        <f t="shared" si="1"/>
        <v>1300</v>
      </c>
      <c r="E14" s="48">
        <f t="shared" si="2"/>
        <v>1300</v>
      </c>
      <c r="F14" s="48">
        <f t="shared" si="3"/>
        <v>1300</v>
      </c>
      <c r="G14" s="48">
        <f t="shared" si="4"/>
        <v>1300</v>
      </c>
      <c r="H14" s="48">
        <f t="shared" si="5"/>
        <v>1300</v>
      </c>
      <c r="I14" s="48">
        <f t="shared" si="6"/>
        <v>1300</v>
      </c>
      <c r="J14" s="48">
        <f t="shared" si="7"/>
        <v>1300</v>
      </c>
      <c r="K14" s="48">
        <f t="shared" si="8"/>
        <v>1300</v>
      </c>
      <c r="L14" s="48">
        <f t="shared" si="9"/>
        <v>1300</v>
      </c>
      <c r="M14" s="48">
        <f t="shared" si="10"/>
        <v>1300</v>
      </c>
      <c r="N14" s="48">
        <f t="shared" si="11"/>
        <v>1300</v>
      </c>
    </row>
    <row r="15" spans="1:14" x14ac:dyDescent="0.25">
      <c r="A15" s="1" t="s">
        <v>40</v>
      </c>
      <c r="B15" s="49">
        <v>22000</v>
      </c>
      <c r="C15" s="48">
        <f t="shared" si="0"/>
        <v>1833.3333333333333</v>
      </c>
      <c r="D15" s="48">
        <f t="shared" si="1"/>
        <v>1833.3333333333333</v>
      </c>
      <c r="E15" s="48">
        <f t="shared" si="2"/>
        <v>1833.3333333333333</v>
      </c>
      <c r="F15" s="48">
        <f t="shared" si="3"/>
        <v>1833.3333333333333</v>
      </c>
      <c r="G15" s="48">
        <f t="shared" si="4"/>
        <v>1833.3333333333333</v>
      </c>
      <c r="H15" s="48">
        <f t="shared" si="5"/>
        <v>1833.3333333333333</v>
      </c>
      <c r="I15" s="48">
        <f t="shared" si="6"/>
        <v>1833.3333333333333</v>
      </c>
      <c r="J15" s="48">
        <f t="shared" si="7"/>
        <v>1833.3333333333333</v>
      </c>
      <c r="K15" s="48">
        <f t="shared" si="8"/>
        <v>1833.3333333333333</v>
      </c>
      <c r="L15" s="48">
        <f t="shared" si="9"/>
        <v>1833.3333333333333</v>
      </c>
      <c r="M15" s="48">
        <f t="shared" si="10"/>
        <v>1833.3333333333333</v>
      </c>
      <c r="N15" s="48">
        <f t="shared" si="11"/>
        <v>1833.3333333333333</v>
      </c>
    </row>
    <row r="16" spans="1:14" x14ac:dyDescent="0.25">
      <c r="A16" s="1" t="s">
        <v>50</v>
      </c>
      <c r="B16" s="47">
        <v>15000</v>
      </c>
      <c r="C16" s="48">
        <f t="shared" si="0"/>
        <v>1250</v>
      </c>
      <c r="D16" s="48">
        <f t="shared" si="1"/>
        <v>1250</v>
      </c>
      <c r="E16" s="48">
        <f t="shared" si="2"/>
        <v>1250</v>
      </c>
      <c r="F16" s="48">
        <f t="shared" si="3"/>
        <v>1250</v>
      </c>
      <c r="G16" s="48">
        <f t="shared" si="4"/>
        <v>1250</v>
      </c>
      <c r="H16" s="48">
        <f t="shared" si="5"/>
        <v>1250</v>
      </c>
      <c r="I16" s="48">
        <f t="shared" si="6"/>
        <v>1250</v>
      </c>
      <c r="J16" s="48">
        <f t="shared" si="7"/>
        <v>1250</v>
      </c>
      <c r="K16" s="48">
        <f t="shared" si="8"/>
        <v>1250</v>
      </c>
      <c r="L16" s="48">
        <f t="shared" si="9"/>
        <v>1250</v>
      </c>
      <c r="M16" s="48">
        <f t="shared" si="10"/>
        <v>1250</v>
      </c>
      <c r="N16" s="48">
        <f t="shared" si="11"/>
        <v>1250</v>
      </c>
    </row>
    <row r="17" spans="1:14" x14ac:dyDescent="0.25">
      <c r="A17" s="1" t="s">
        <v>51</v>
      </c>
      <c r="B17" s="47">
        <v>5000</v>
      </c>
      <c r="C17" s="48">
        <f>SUM(B17/12)</f>
        <v>416.66666666666669</v>
      </c>
      <c r="D17" s="48">
        <f>SUM(B17/12)</f>
        <v>416.66666666666669</v>
      </c>
      <c r="E17" s="48">
        <f>SUM(B17/12)</f>
        <v>416.66666666666669</v>
      </c>
      <c r="F17" s="48">
        <f>SUM(B17/12)</f>
        <v>416.66666666666669</v>
      </c>
      <c r="G17" s="48">
        <f>SUM(B17/12)</f>
        <v>416.66666666666669</v>
      </c>
      <c r="H17" s="48">
        <f>SUM(B17/12)</f>
        <v>416.66666666666669</v>
      </c>
      <c r="I17" s="48">
        <f>SUM(B17/12)</f>
        <v>416.66666666666669</v>
      </c>
      <c r="J17" s="48">
        <f>SUM(B17/12)</f>
        <v>416.66666666666669</v>
      </c>
      <c r="K17" s="48">
        <f>SUM(B17/12)</f>
        <v>416.66666666666669</v>
      </c>
      <c r="L17" s="48">
        <f>SUM(B17/12)</f>
        <v>416.66666666666669</v>
      </c>
      <c r="M17" s="48">
        <f>SUM(B17/12)</f>
        <v>416.66666666666669</v>
      </c>
      <c r="N17" s="48">
        <f>SUM(B17/12)</f>
        <v>416.66666666666669</v>
      </c>
    </row>
    <row r="18" spans="1:14" x14ac:dyDescent="0.25">
      <c r="A18" s="1" t="s">
        <v>31</v>
      </c>
      <c r="B18" s="47">
        <v>21000</v>
      </c>
      <c r="C18" s="48">
        <f t="shared" si="0"/>
        <v>1750</v>
      </c>
      <c r="D18" s="48">
        <f t="shared" si="1"/>
        <v>1750</v>
      </c>
      <c r="E18" s="48">
        <f t="shared" si="2"/>
        <v>1750</v>
      </c>
      <c r="F18" s="48">
        <f t="shared" si="3"/>
        <v>1750</v>
      </c>
      <c r="G18" s="48">
        <f t="shared" si="4"/>
        <v>1750</v>
      </c>
      <c r="H18" s="48">
        <f t="shared" si="5"/>
        <v>1750</v>
      </c>
      <c r="I18" s="48">
        <f t="shared" si="6"/>
        <v>1750</v>
      </c>
      <c r="J18" s="48">
        <f t="shared" si="7"/>
        <v>1750</v>
      </c>
      <c r="K18" s="48">
        <f t="shared" si="8"/>
        <v>1750</v>
      </c>
      <c r="L18" s="48">
        <f t="shared" si="9"/>
        <v>1750</v>
      </c>
      <c r="M18" s="48">
        <f t="shared" si="10"/>
        <v>1750</v>
      </c>
      <c r="N18" s="48">
        <f t="shared" si="11"/>
        <v>1750</v>
      </c>
    </row>
    <row r="19" spans="1:14" x14ac:dyDescent="0.25">
      <c r="A19" s="1" t="s">
        <v>37</v>
      </c>
      <c r="B19" s="47">
        <v>3000</v>
      </c>
      <c r="C19" s="48">
        <f t="shared" si="0"/>
        <v>250</v>
      </c>
      <c r="D19" s="48">
        <f t="shared" si="1"/>
        <v>250</v>
      </c>
      <c r="E19" s="48">
        <f t="shared" si="2"/>
        <v>250</v>
      </c>
      <c r="F19" s="48">
        <f t="shared" si="3"/>
        <v>250</v>
      </c>
      <c r="G19" s="48">
        <f t="shared" si="4"/>
        <v>250</v>
      </c>
      <c r="H19" s="48">
        <f t="shared" si="5"/>
        <v>250</v>
      </c>
      <c r="I19" s="48">
        <f t="shared" si="6"/>
        <v>250</v>
      </c>
      <c r="J19" s="48">
        <f t="shared" si="7"/>
        <v>250</v>
      </c>
      <c r="K19" s="48">
        <f t="shared" si="8"/>
        <v>250</v>
      </c>
      <c r="L19" s="48">
        <f t="shared" si="9"/>
        <v>250</v>
      </c>
      <c r="M19" s="48">
        <f t="shared" si="10"/>
        <v>250</v>
      </c>
      <c r="N19" s="48">
        <f t="shared" si="11"/>
        <v>250</v>
      </c>
    </row>
    <row r="20" spans="1:14" x14ac:dyDescent="0.25">
      <c r="A20" s="1" t="s">
        <v>5</v>
      </c>
      <c r="B20" s="47">
        <v>3000</v>
      </c>
      <c r="C20" s="48">
        <f t="shared" si="0"/>
        <v>250</v>
      </c>
      <c r="D20" s="48">
        <f t="shared" si="1"/>
        <v>250</v>
      </c>
      <c r="E20" s="48">
        <f t="shared" si="2"/>
        <v>250</v>
      </c>
      <c r="F20" s="48">
        <f t="shared" si="3"/>
        <v>250</v>
      </c>
      <c r="G20" s="48">
        <f t="shared" si="4"/>
        <v>250</v>
      </c>
      <c r="H20" s="48">
        <f t="shared" si="5"/>
        <v>250</v>
      </c>
      <c r="I20" s="48">
        <f t="shared" si="6"/>
        <v>250</v>
      </c>
      <c r="J20" s="48">
        <f t="shared" si="7"/>
        <v>250</v>
      </c>
      <c r="K20" s="48">
        <f t="shared" si="8"/>
        <v>250</v>
      </c>
      <c r="L20" s="48">
        <f t="shared" si="9"/>
        <v>250</v>
      </c>
      <c r="M20" s="48">
        <f t="shared" si="10"/>
        <v>250</v>
      </c>
      <c r="N20" s="48">
        <f t="shared" si="11"/>
        <v>250</v>
      </c>
    </row>
    <row r="21" spans="1:14" x14ac:dyDescent="0.25">
      <c r="A21" s="1" t="s">
        <v>6</v>
      </c>
      <c r="B21" s="47">
        <v>10000</v>
      </c>
      <c r="C21" s="48">
        <f t="shared" si="0"/>
        <v>833.33333333333337</v>
      </c>
      <c r="D21" s="48">
        <f t="shared" si="1"/>
        <v>833.33333333333337</v>
      </c>
      <c r="E21" s="48">
        <f t="shared" si="2"/>
        <v>833.33333333333337</v>
      </c>
      <c r="F21" s="48">
        <f t="shared" si="3"/>
        <v>833.33333333333337</v>
      </c>
      <c r="G21" s="48">
        <f t="shared" si="4"/>
        <v>833.33333333333337</v>
      </c>
      <c r="H21" s="48">
        <f t="shared" si="5"/>
        <v>833.33333333333337</v>
      </c>
      <c r="I21" s="48">
        <f t="shared" si="6"/>
        <v>833.33333333333337</v>
      </c>
      <c r="J21" s="48">
        <f t="shared" si="7"/>
        <v>833.33333333333337</v>
      </c>
      <c r="K21" s="48">
        <f t="shared" si="8"/>
        <v>833.33333333333337</v>
      </c>
      <c r="L21" s="48">
        <f t="shared" si="9"/>
        <v>833.33333333333337</v>
      </c>
      <c r="M21" s="48">
        <f t="shared" si="10"/>
        <v>833.33333333333337</v>
      </c>
      <c r="N21" s="48">
        <f t="shared" si="11"/>
        <v>833.33333333333337</v>
      </c>
    </row>
    <row r="22" spans="1:14" x14ac:dyDescent="0.25">
      <c r="A22" s="1" t="s">
        <v>36</v>
      </c>
      <c r="B22" s="47">
        <v>0</v>
      </c>
      <c r="C22" s="48">
        <f t="shared" si="0"/>
        <v>0</v>
      </c>
      <c r="D22" s="48">
        <f t="shared" si="1"/>
        <v>0</v>
      </c>
      <c r="E22" s="48">
        <f t="shared" si="2"/>
        <v>0</v>
      </c>
      <c r="F22" s="48">
        <f t="shared" si="3"/>
        <v>0</v>
      </c>
      <c r="G22" s="48">
        <f t="shared" si="4"/>
        <v>0</v>
      </c>
      <c r="H22" s="48">
        <f t="shared" si="5"/>
        <v>0</v>
      </c>
      <c r="I22" s="48">
        <f t="shared" si="6"/>
        <v>0</v>
      </c>
      <c r="J22" s="48">
        <f t="shared" si="7"/>
        <v>0</v>
      </c>
      <c r="K22" s="48">
        <f t="shared" si="8"/>
        <v>0</v>
      </c>
      <c r="L22" s="48">
        <f t="shared" si="9"/>
        <v>0</v>
      </c>
      <c r="M22" s="48">
        <f t="shared" si="10"/>
        <v>0</v>
      </c>
      <c r="N22" s="48">
        <f t="shared" si="11"/>
        <v>0</v>
      </c>
    </row>
    <row r="23" spans="1:14" x14ac:dyDescent="0.25">
      <c r="A23" s="1" t="s">
        <v>88</v>
      </c>
      <c r="B23" s="47">
        <v>8400</v>
      </c>
      <c r="C23" s="48">
        <f t="shared" si="0"/>
        <v>700</v>
      </c>
      <c r="D23" s="48">
        <f t="shared" si="1"/>
        <v>700</v>
      </c>
      <c r="E23" s="48">
        <f t="shared" si="2"/>
        <v>700</v>
      </c>
      <c r="F23" s="48">
        <f t="shared" si="3"/>
        <v>700</v>
      </c>
      <c r="G23" s="48">
        <f t="shared" si="4"/>
        <v>700</v>
      </c>
      <c r="H23" s="48">
        <f t="shared" si="5"/>
        <v>700</v>
      </c>
      <c r="I23" s="48">
        <f t="shared" si="6"/>
        <v>700</v>
      </c>
      <c r="J23" s="48">
        <f t="shared" si="7"/>
        <v>700</v>
      </c>
      <c r="K23" s="48">
        <f t="shared" si="8"/>
        <v>700</v>
      </c>
      <c r="L23" s="48">
        <f t="shared" si="9"/>
        <v>700</v>
      </c>
      <c r="M23" s="48">
        <f t="shared" si="10"/>
        <v>700</v>
      </c>
      <c r="N23" s="48">
        <f t="shared" si="11"/>
        <v>700</v>
      </c>
    </row>
    <row r="24" spans="1:14" x14ac:dyDescent="0.25">
      <c r="A24" s="1" t="s">
        <v>1</v>
      </c>
      <c r="B24" s="47">
        <v>4500</v>
      </c>
      <c r="C24" s="48">
        <f t="shared" si="0"/>
        <v>375</v>
      </c>
      <c r="D24" s="48">
        <f t="shared" si="1"/>
        <v>375</v>
      </c>
      <c r="E24" s="48">
        <f t="shared" si="2"/>
        <v>375</v>
      </c>
      <c r="F24" s="48">
        <f t="shared" si="3"/>
        <v>375</v>
      </c>
      <c r="G24" s="48">
        <f t="shared" si="4"/>
        <v>375</v>
      </c>
      <c r="H24" s="48">
        <f t="shared" si="5"/>
        <v>375</v>
      </c>
      <c r="I24" s="48">
        <f t="shared" si="6"/>
        <v>375</v>
      </c>
      <c r="J24" s="48">
        <f t="shared" si="7"/>
        <v>375</v>
      </c>
      <c r="K24" s="48">
        <f t="shared" si="8"/>
        <v>375</v>
      </c>
      <c r="L24" s="48">
        <f t="shared" si="9"/>
        <v>375</v>
      </c>
      <c r="M24" s="48">
        <f t="shared" si="10"/>
        <v>375</v>
      </c>
      <c r="N24" s="48">
        <f t="shared" si="11"/>
        <v>375</v>
      </c>
    </row>
    <row r="25" spans="1:14" x14ac:dyDescent="0.25">
      <c r="A25" s="1" t="s">
        <v>79</v>
      </c>
      <c r="B25" s="47">
        <v>29888.87</v>
      </c>
      <c r="C25" s="48">
        <f t="shared" si="0"/>
        <v>2490.7391666666667</v>
      </c>
      <c r="D25" s="48">
        <f t="shared" si="1"/>
        <v>2490.7391666666667</v>
      </c>
      <c r="E25" s="48">
        <f t="shared" si="2"/>
        <v>2490.7391666666667</v>
      </c>
      <c r="F25" s="48">
        <f t="shared" si="3"/>
        <v>2490.7391666666667</v>
      </c>
      <c r="G25" s="48">
        <f t="shared" si="4"/>
        <v>2490.7391666666667</v>
      </c>
      <c r="H25" s="48">
        <f t="shared" si="5"/>
        <v>2490.7391666666667</v>
      </c>
      <c r="I25" s="48">
        <f t="shared" si="6"/>
        <v>2490.7391666666667</v>
      </c>
      <c r="J25" s="48">
        <f t="shared" si="7"/>
        <v>2490.7391666666667</v>
      </c>
      <c r="K25" s="48">
        <f t="shared" si="8"/>
        <v>2490.7391666666667</v>
      </c>
      <c r="L25" s="48">
        <f t="shared" si="9"/>
        <v>2490.7391666666667</v>
      </c>
      <c r="M25" s="48">
        <f t="shared" si="10"/>
        <v>2490.7391666666667</v>
      </c>
      <c r="N25" s="48">
        <f t="shared" si="11"/>
        <v>2490.7391666666667</v>
      </c>
    </row>
    <row r="26" spans="1:14" x14ac:dyDescent="0.25">
      <c r="A26" s="1" t="s">
        <v>80</v>
      </c>
      <c r="B26" s="47">
        <v>26023.82</v>
      </c>
      <c r="C26" s="48">
        <f t="shared" si="0"/>
        <v>2168.6516666666666</v>
      </c>
      <c r="D26" s="48">
        <f t="shared" si="1"/>
        <v>2168.6516666666666</v>
      </c>
      <c r="E26" s="48">
        <f t="shared" si="2"/>
        <v>2168.6516666666666</v>
      </c>
      <c r="F26" s="48">
        <f t="shared" si="3"/>
        <v>2168.6516666666666</v>
      </c>
      <c r="G26" s="48">
        <f t="shared" si="4"/>
        <v>2168.6516666666666</v>
      </c>
      <c r="H26" s="48">
        <f t="shared" si="5"/>
        <v>2168.6516666666666</v>
      </c>
      <c r="I26" s="48">
        <f t="shared" si="6"/>
        <v>2168.6516666666666</v>
      </c>
      <c r="J26" s="48">
        <f t="shared" si="7"/>
        <v>2168.6516666666666</v>
      </c>
      <c r="K26" s="48">
        <f t="shared" si="8"/>
        <v>2168.6516666666666</v>
      </c>
      <c r="L26" s="48">
        <f t="shared" si="9"/>
        <v>2168.6516666666666</v>
      </c>
      <c r="M26" s="48">
        <f t="shared" si="10"/>
        <v>2168.6516666666666</v>
      </c>
      <c r="N26" s="48">
        <f t="shared" si="11"/>
        <v>2168.6516666666666</v>
      </c>
    </row>
    <row r="27" spans="1:14" x14ac:dyDescent="0.25">
      <c r="A27" s="1" t="s">
        <v>81</v>
      </c>
      <c r="B27" s="47">
        <v>14111.8</v>
      </c>
      <c r="C27" s="48">
        <f t="shared" si="0"/>
        <v>1175.9833333333333</v>
      </c>
      <c r="D27" s="48">
        <f t="shared" si="1"/>
        <v>1175.9833333333333</v>
      </c>
      <c r="E27" s="48">
        <f t="shared" si="2"/>
        <v>1175.9833333333333</v>
      </c>
      <c r="F27" s="48">
        <f t="shared" si="3"/>
        <v>1175.9833333333333</v>
      </c>
      <c r="G27" s="48">
        <f t="shared" si="4"/>
        <v>1175.9833333333333</v>
      </c>
      <c r="H27" s="48">
        <f t="shared" si="5"/>
        <v>1175.9833333333333</v>
      </c>
      <c r="I27" s="48">
        <f t="shared" si="6"/>
        <v>1175.9833333333333</v>
      </c>
      <c r="J27" s="48">
        <f t="shared" si="7"/>
        <v>1175.9833333333333</v>
      </c>
      <c r="K27" s="48">
        <f t="shared" si="8"/>
        <v>1175.9833333333333</v>
      </c>
      <c r="L27" s="48">
        <f t="shared" si="9"/>
        <v>1175.9833333333333</v>
      </c>
      <c r="M27" s="48">
        <f t="shared" si="10"/>
        <v>1175.9833333333333</v>
      </c>
      <c r="N27" s="48">
        <f t="shared" si="11"/>
        <v>1175.9833333333333</v>
      </c>
    </row>
    <row r="28" spans="1:14" x14ac:dyDescent="0.25">
      <c r="A28" s="1" t="s">
        <v>82</v>
      </c>
      <c r="B28" s="47">
        <v>31798.46</v>
      </c>
      <c r="C28" s="48">
        <f t="shared" si="0"/>
        <v>2649.8716666666664</v>
      </c>
      <c r="D28" s="48">
        <f t="shared" si="1"/>
        <v>2649.8716666666664</v>
      </c>
      <c r="E28" s="48">
        <f t="shared" si="2"/>
        <v>2649.8716666666664</v>
      </c>
      <c r="F28" s="48">
        <f t="shared" si="3"/>
        <v>2649.8716666666664</v>
      </c>
      <c r="G28" s="48">
        <f t="shared" si="4"/>
        <v>2649.8716666666664</v>
      </c>
      <c r="H28" s="48">
        <f t="shared" si="5"/>
        <v>2649.8716666666664</v>
      </c>
      <c r="I28" s="48">
        <f t="shared" si="6"/>
        <v>2649.8716666666664</v>
      </c>
      <c r="J28" s="48">
        <f t="shared" si="7"/>
        <v>2649.8716666666664</v>
      </c>
      <c r="K28" s="48">
        <f t="shared" si="8"/>
        <v>2649.8716666666664</v>
      </c>
      <c r="L28" s="48">
        <f t="shared" si="9"/>
        <v>2649.8716666666664</v>
      </c>
      <c r="M28" s="48">
        <f t="shared" si="10"/>
        <v>2649.8716666666664</v>
      </c>
      <c r="N28" s="48">
        <f t="shared" si="11"/>
        <v>2649.8716666666664</v>
      </c>
    </row>
    <row r="29" spans="1:14" x14ac:dyDescent="0.25">
      <c r="A29" s="1" t="s">
        <v>83</v>
      </c>
      <c r="B29" s="47">
        <v>12039.5</v>
      </c>
      <c r="C29" s="48">
        <f t="shared" si="0"/>
        <v>1003.2916666666666</v>
      </c>
      <c r="D29" s="48">
        <f t="shared" si="1"/>
        <v>1003.2916666666666</v>
      </c>
      <c r="E29" s="48">
        <f t="shared" si="2"/>
        <v>1003.2916666666666</v>
      </c>
      <c r="F29" s="48">
        <f t="shared" si="3"/>
        <v>1003.2916666666666</v>
      </c>
      <c r="G29" s="48">
        <f t="shared" si="4"/>
        <v>1003.2916666666666</v>
      </c>
      <c r="H29" s="48">
        <f t="shared" si="5"/>
        <v>1003.2916666666666</v>
      </c>
      <c r="I29" s="48">
        <f t="shared" si="6"/>
        <v>1003.2916666666666</v>
      </c>
      <c r="J29" s="48">
        <f t="shared" si="7"/>
        <v>1003.2916666666666</v>
      </c>
      <c r="K29" s="48">
        <f t="shared" si="8"/>
        <v>1003.2916666666666</v>
      </c>
      <c r="L29" s="48">
        <f t="shared" si="9"/>
        <v>1003.2916666666666</v>
      </c>
      <c r="M29" s="48">
        <f t="shared" si="10"/>
        <v>1003.2916666666666</v>
      </c>
      <c r="N29" s="48">
        <f t="shared" si="11"/>
        <v>1003.2916666666666</v>
      </c>
    </row>
    <row r="30" spans="1:14" x14ac:dyDescent="0.25">
      <c r="A30" s="1" t="s">
        <v>84</v>
      </c>
      <c r="B30" s="47">
        <v>11970</v>
      </c>
      <c r="C30" s="48">
        <f t="shared" si="0"/>
        <v>997.5</v>
      </c>
      <c r="D30" s="48">
        <f t="shared" si="1"/>
        <v>997.5</v>
      </c>
      <c r="E30" s="48">
        <f t="shared" si="2"/>
        <v>997.5</v>
      </c>
      <c r="F30" s="48">
        <f t="shared" si="3"/>
        <v>997.5</v>
      </c>
      <c r="G30" s="48">
        <f t="shared" si="4"/>
        <v>997.5</v>
      </c>
      <c r="H30" s="48">
        <f t="shared" si="5"/>
        <v>997.5</v>
      </c>
      <c r="I30" s="48">
        <f t="shared" si="6"/>
        <v>997.5</v>
      </c>
      <c r="J30" s="48">
        <f t="shared" si="7"/>
        <v>997.5</v>
      </c>
      <c r="K30" s="48">
        <f t="shared" si="8"/>
        <v>997.5</v>
      </c>
      <c r="L30" s="48">
        <f t="shared" si="9"/>
        <v>997.5</v>
      </c>
      <c r="M30" s="48">
        <f t="shared" si="10"/>
        <v>997.5</v>
      </c>
      <c r="N30" s="48">
        <f t="shared" si="11"/>
        <v>997.5</v>
      </c>
    </row>
    <row r="31" spans="1:14" x14ac:dyDescent="0.25">
      <c r="A31" s="1" t="s">
        <v>85</v>
      </c>
      <c r="B31" s="47">
        <v>2301.25</v>
      </c>
      <c r="C31" s="48">
        <f t="shared" si="0"/>
        <v>191.77083333333334</v>
      </c>
      <c r="D31" s="48">
        <f t="shared" si="1"/>
        <v>191.77083333333334</v>
      </c>
      <c r="E31" s="48">
        <f t="shared" si="2"/>
        <v>191.77083333333334</v>
      </c>
      <c r="F31" s="48">
        <f t="shared" si="3"/>
        <v>191.77083333333334</v>
      </c>
      <c r="G31" s="48">
        <f t="shared" si="4"/>
        <v>191.77083333333334</v>
      </c>
      <c r="H31" s="48">
        <f t="shared" si="5"/>
        <v>191.77083333333334</v>
      </c>
      <c r="I31" s="48">
        <f t="shared" si="6"/>
        <v>191.77083333333334</v>
      </c>
      <c r="J31" s="48">
        <f t="shared" si="7"/>
        <v>191.77083333333334</v>
      </c>
      <c r="K31" s="48">
        <f t="shared" si="8"/>
        <v>191.77083333333334</v>
      </c>
      <c r="L31" s="48">
        <f t="shared" si="9"/>
        <v>191.77083333333334</v>
      </c>
      <c r="M31" s="48">
        <f t="shared" si="10"/>
        <v>191.77083333333334</v>
      </c>
      <c r="N31" s="48">
        <f t="shared" si="11"/>
        <v>191.77083333333334</v>
      </c>
    </row>
    <row r="32" spans="1:14" x14ac:dyDescent="0.25">
      <c r="A32" s="1" t="s">
        <v>86</v>
      </c>
      <c r="B32" s="47">
        <v>1120</v>
      </c>
      <c r="C32" s="48">
        <f t="shared" si="0"/>
        <v>93.333333333333329</v>
      </c>
      <c r="D32" s="48">
        <f t="shared" si="1"/>
        <v>93.333333333333329</v>
      </c>
      <c r="E32" s="48">
        <f t="shared" si="2"/>
        <v>93.333333333333329</v>
      </c>
      <c r="F32" s="48">
        <f t="shared" si="3"/>
        <v>93.333333333333329</v>
      </c>
      <c r="G32" s="48">
        <f t="shared" si="4"/>
        <v>93.333333333333329</v>
      </c>
      <c r="H32" s="48">
        <f t="shared" si="5"/>
        <v>93.333333333333329</v>
      </c>
      <c r="I32" s="48">
        <f t="shared" si="6"/>
        <v>93.333333333333329</v>
      </c>
      <c r="J32" s="48">
        <f t="shared" si="7"/>
        <v>93.333333333333329</v>
      </c>
      <c r="K32" s="48">
        <f t="shared" si="8"/>
        <v>93.333333333333329</v>
      </c>
      <c r="L32" s="48">
        <f t="shared" si="9"/>
        <v>93.333333333333329</v>
      </c>
      <c r="M32" s="48">
        <f t="shared" si="10"/>
        <v>93.333333333333329</v>
      </c>
      <c r="N32" s="48">
        <f t="shared" si="11"/>
        <v>93.333333333333329</v>
      </c>
    </row>
    <row r="33" spans="1:14" s="63" customFormat="1" x14ac:dyDescent="0.25">
      <c r="A33" s="64" t="s">
        <v>103</v>
      </c>
      <c r="B33" s="65">
        <v>50000</v>
      </c>
      <c r="C33" s="62">
        <f t="shared" si="0"/>
        <v>4166.666666666667</v>
      </c>
      <c r="D33" s="62">
        <f t="shared" si="1"/>
        <v>4166.666666666667</v>
      </c>
      <c r="E33" s="62">
        <f t="shared" si="2"/>
        <v>4166.666666666667</v>
      </c>
      <c r="F33" s="62">
        <f t="shared" si="3"/>
        <v>4166.666666666667</v>
      </c>
      <c r="G33" s="62">
        <f t="shared" si="4"/>
        <v>4166.666666666667</v>
      </c>
      <c r="H33" s="62">
        <f t="shared" si="5"/>
        <v>4166.666666666667</v>
      </c>
      <c r="I33" s="62">
        <f t="shared" si="6"/>
        <v>4166.666666666667</v>
      </c>
      <c r="J33" s="62">
        <f t="shared" si="7"/>
        <v>4166.666666666667</v>
      </c>
      <c r="K33" s="62">
        <f t="shared" si="8"/>
        <v>4166.666666666667</v>
      </c>
      <c r="L33" s="62">
        <f t="shared" si="9"/>
        <v>4166.666666666667</v>
      </c>
      <c r="M33" s="62">
        <f t="shared" si="10"/>
        <v>4166.666666666667</v>
      </c>
      <c r="N33" s="62">
        <f t="shared" si="11"/>
        <v>4166.666666666667</v>
      </c>
    </row>
    <row r="34" spans="1:14" x14ac:dyDescent="0.25">
      <c r="A34" s="1" t="s">
        <v>87</v>
      </c>
      <c r="B34" s="47">
        <v>180</v>
      </c>
      <c r="C34" s="48">
        <f t="shared" si="0"/>
        <v>15</v>
      </c>
      <c r="D34" s="48">
        <f t="shared" si="1"/>
        <v>15</v>
      </c>
      <c r="E34" s="48">
        <f t="shared" si="2"/>
        <v>15</v>
      </c>
      <c r="F34" s="48">
        <f t="shared" si="3"/>
        <v>15</v>
      </c>
      <c r="G34" s="48">
        <f t="shared" si="4"/>
        <v>15</v>
      </c>
      <c r="H34" s="48">
        <f t="shared" si="5"/>
        <v>15</v>
      </c>
      <c r="I34" s="48">
        <f t="shared" si="6"/>
        <v>15</v>
      </c>
      <c r="J34" s="48">
        <f t="shared" si="7"/>
        <v>15</v>
      </c>
      <c r="K34" s="48">
        <f t="shared" si="8"/>
        <v>15</v>
      </c>
      <c r="L34" s="48">
        <f t="shared" si="9"/>
        <v>15</v>
      </c>
      <c r="M34" s="48">
        <f t="shared" si="10"/>
        <v>15</v>
      </c>
      <c r="N34" s="48">
        <f t="shared" si="11"/>
        <v>15</v>
      </c>
    </row>
    <row r="35" spans="1:14" x14ac:dyDescent="0.25">
      <c r="A35" s="1" t="s">
        <v>32</v>
      </c>
      <c r="B35" s="47">
        <v>7900</v>
      </c>
      <c r="C35" s="48">
        <f t="shared" si="0"/>
        <v>658.33333333333337</v>
      </c>
      <c r="D35" s="48">
        <f t="shared" si="1"/>
        <v>658.33333333333337</v>
      </c>
      <c r="E35" s="48">
        <f t="shared" si="2"/>
        <v>658.33333333333337</v>
      </c>
      <c r="F35" s="48">
        <f t="shared" si="3"/>
        <v>658.33333333333337</v>
      </c>
      <c r="G35" s="48">
        <f t="shared" si="4"/>
        <v>658.33333333333337</v>
      </c>
      <c r="H35" s="48">
        <f t="shared" si="5"/>
        <v>658.33333333333337</v>
      </c>
      <c r="I35" s="48">
        <f t="shared" si="6"/>
        <v>658.33333333333337</v>
      </c>
      <c r="J35" s="48">
        <f t="shared" si="7"/>
        <v>658.33333333333337</v>
      </c>
      <c r="K35" s="48">
        <f t="shared" si="8"/>
        <v>658.33333333333337</v>
      </c>
      <c r="L35" s="48">
        <f t="shared" si="9"/>
        <v>658.33333333333337</v>
      </c>
      <c r="M35" s="48">
        <f t="shared" si="10"/>
        <v>658.33333333333337</v>
      </c>
      <c r="N35" s="48">
        <f t="shared" si="11"/>
        <v>658.33333333333337</v>
      </c>
    </row>
    <row r="36" spans="1:14" x14ac:dyDescent="0.25">
      <c r="A36" s="1" t="s">
        <v>3</v>
      </c>
      <c r="B36" s="47">
        <v>2400</v>
      </c>
      <c r="C36" s="48">
        <f t="shared" si="0"/>
        <v>200</v>
      </c>
      <c r="D36" s="48">
        <f t="shared" si="1"/>
        <v>200</v>
      </c>
      <c r="E36" s="48">
        <f t="shared" si="2"/>
        <v>200</v>
      </c>
      <c r="F36" s="48">
        <f t="shared" si="3"/>
        <v>200</v>
      </c>
      <c r="G36" s="48">
        <f t="shared" si="4"/>
        <v>200</v>
      </c>
      <c r="H36" s="48">
        <f t="shared" si="5"/>
        <v>200</v>
      </c>
      <c r="I36" s="48">
        <f t="shared" si="6"/>
        <v>200</v>
      </c>
      <c r="J36" s="48">
        <f t="shared" si="7"/>
        <v>200</v>
      </c>
      <c r="K36" s="48">
        <f t="shared" si="8"/>
        <v>200</v>
      </c>
      <c r="L36" s="48">
        <f t="shared" si="9"/>
        <v>200</v>
      </c>
      <c r="M36" s="48">
        <f t="shared" si="10"/>
        <v>200</v>
      </c>
      <c r="N36" s="48">
        <f t="shared" si="11"/>
        <v>200</v>
      </c>
    </row>
    <row r="37" spans="1:14" x14ac:dyDescent="0.25">
      <c r="A37" s="1" t="s">
        <v>2</v>
      </c>
      <c r="B37" s="47">
        <v>0</v>
      </c>
      <c r="C37" s="48">
        <f t="shared" si="0"/>
        <v>0</v>
      </c>
      <c r="D37" s="48">
        <f t="shared" si="1"/>
        <v>0</v>
      </c>
      <c r="E37" s="48">
        <f t="shared" si="2"/>
        <v>0</v>
      </c>
      <c r="F37" s="48">
        <f t="shared" si="3"/>
        <v>0</v>
      </c>
      <c r="G37" s="48">
        <f t="shared" si="4"/>
        <v>0</v>
      </c>
      <c r="H37" s="48">
        <f t="shared" si="5"/>
        <v>0</v>
      </c>
      <c r="I37" s="48">
        <f t="shared" si="6"/>
        <v>0</v>
      </c>
      <c r="J37" s="48">
        <f t="shared" si="7"/>
        <v>0</v>
      </c>
      <c r="K37" s="48">
        <f t="shared" si="8"/>
        <v>0</v>
      </c>
      <c r="L37" s="48">
        <f t="shared" si="9"/>
        <v>0</v>
      </c>
      <c r="M37" s="48">
        <f t="shared" si="10"/>
        <v>0</v>
      </c>
      <c r="N37" s="48">
        <f t="shared" si="11"/>
        <v>0</v>
      </c>
    </row>
    <row r="38" spans="1:14" x14ac:dyDescent="0.25">
      <c r="A38" s="1" t="s">
        <v>26</v>
      </c>
      <c r="B38" s="47">
        <v>150</v>
      </c>
      <c r="C38" s="48">
        <f t="shared" si="0"/>
        <v>12.5</v>
      </c>
      <c r="D38" s="48">
        <f t="shared" si="1"/>
        <v>12.5</v>
      </c>
      <c r="E38" s="48">
        <f t="shared" si="2"/>
        <v>12.5</v>
      </c>
      <c r="F38" s="48">
        <f t="shared" si="3"/>
        <v>12.5</v>
      </c>
      <c r="G38" s="48">
        <f t="shared" si="4"/>
        <v>12.5</v>
      </c>
      <c r="H38" s="48">
        <f t="shared" si="5"/>
        <v>12.5</v>
      </c>
      <c r="I38" s="48">
        <f t="shared" si="6"/>
        <v>12.5</v>
      </c>
      <c r="J38" s="48">
        <f t="shared" si="7"/>
        <v>12.5</v>
      </c>
      <c r="K38" s="48">
        <f t="shared" si="8"/>
        <v>12.5</v>
      </c>
      <c r="L38" s="48">
        <f t="shared" si="9"/>
        <v>12.5</v>
      </c>
      <c r="M38" s="48">
        <f t="shared" si="10"/>
        <v>12.5</v>
      </c>
      <c r="N38" s="48">
        <f t="shared" si="11"/>
        <v>12.5</v>
      </c>
    </row>
    <row r="39" spans="1:14" x14ac:dyDescent="0.25">
      <c r="A39" s="1" t="s">
        <v>46</v>
      </c>
      <c r="B39" s="47">
        <v>1800</v>
      </c>
      <c r="C39" s="48">
        <f t="shared" si="0"/>
        <v>150</v>
      </c>
      <c r="D39" s="48">
        <f t="shared" si="1"/>
        <v>150</v>
      </c>
      <c r="E39" s="48">
        <f t="shared" si="2"/>
        <v>150</v>
      </c>
      <c r="F39" s="48">
        <f t="shared" si="3"/>
        <v>150</v>
      </c>
      <c r="G39" s="48">
        <f t="shared" si="4"/>
        <v>150</v>
      </c>
      <c r="H39" s="48">
        <f t="shared" si="5"/>
        <v>150</v>
      </c>
      <c r="I39" s="48">
        <f t="shared" si="6"/>
        <v>150</v>
      </c>
      <c r="J39" s="48">
        <f t="shared" si="7"/>
        <v>150</v>
      </c>
      <c r="K39" s="48">
        <f t="shared" si="8"/>
        <v>150</v>
      </c>
      <c r="L39" s="48">
        <f t="shared" si="9"/>
        <v>150</v>
      </c>
      <c r="M39" s="48">
        <f t="shared" si="10"/>
        <v>150</v>
      </c>
      <c r="N39" s="48">
        <f t="shared" si="11"/>
        <v>150</v>
      </c>
    </row>
    <row r="40" spans="1:14" x14ac:dyDescent="0.25">
      <c r="A40" s="1" t="s">
        <v>8</v>
      </c>
      <c r="B40" s="47">
        <v>600</v>
      </c>
      <c r="C40" s="48">
        <f t="shared" si="0"/>
        <v>50</v>
      </c>
      <c r="D40" s="48">
        <f t="shared" si="1"/>
        <v>50</v>
      </c>
      <c r="E40" s="48">
        <f t="shared" si="2"/>
        <v>50</v>
      </c>
      <c r="F40" s="48">
        <f t="shared" si="3"/>
        <v>50</v>
      </c>
      <c r="G40" s="48">
        <f t="shared" si="4"/>
        <v>50</v>
      </c>
      <c r="H40" s="48">
        <f t="shared" si="5"/>
        <v>50</v>
      </c>
      <c r="I40" s="48">
        <f t="shared" si="6"/>
        <v>50</v>
      </c>
      <c r="J40" s="48">
        <f t="shared" si="7"/>
        <v>50</v>
      </c>
      <c r="K40" s="48">
        <f t="shared" si="8"/>
        <v>50</v>
      </c>
      <c r="L40" s="48">
        <f t="shared" si="9"/>
        <v>50</v>
      </c>
      <c r="M40" s="48">
        <f t="shared" si="10"/>
        <v>50</v>
      </c>
      <c r="N40" s="48">
        <f t="shared" si="11"/>
        <v>50</v>
      </c>
    </row>
    <row r="41" spans="1:14" x14ac:dyDescent="0.25">
      <c r="A41" s="1" t="s">
        <v>9</v>
      </c>
      <c r="B41" s="47">
        <v>4200</v>
      </c>
      <c r="C41" s="48">
        <f t="shared" si="0"/>
        <v>350</v>
      </c>
      <c r="D41" s="48">
        <f t="shared" si="1"/>
        <v>350</v>
      </c>
      <c r="E41" s="48">
        <f t="shared" si="2"/>
        <v>350</v>
      </c>
      <c r="F41" s="48">
        <f t="shared" si="3"/>
        <v>350</v>
      </c>
      <c r="G41" s="48">
        <f t="shared" si="4"/>
        <v>350</v>
      </c>
      <c r="H41" s="48">
        <f t="shared" si="5"/>
        <v>350</v>
      </c>
      <c r="I41" s="48">
        <f t="shared" si="6"/>
        <v>350</v>
      </c>
      <c r="J41" s="48">
        <f t="shared" si="7"/>
        <v>350</v>
      </c>
      <c r="K41" s="48">
        <f t="shared" si="8"/>
        <v>350</v>
      </c>
      <c r="L41" s="48">
        <f t="shared" si="9"/>
        <v>350</v>
      </c>
      <c r="M41" s="48">
        <f t="shared" si="10"/>
        <v>350</v>
      </c>
      <c r="N41" s="48">
        <f t="shared" si="11"/>
        <v>350</v>
      </c>
    </row>
    <row r="42" spans="1:14" x14ac:dyDescent="0.25">
      <c r="A42" s="1" t="s">
        <v>47</v>
      </c>
      <c r="B42" s="47">
        <v>12000</v>
      </c>
      <c r="C42" s="48">
        <f t="shared" si="0"/>
        <v>1000</v>
      </c>
      <c r="D42" s="48">
        <f t="shared" si="1"/>
        <v>1000</v>
      </c>
      <c r="E42" s="48">
        <f t="shared" si="2"/>
        <v>1000</v>
      </c>
      <c r="F42" s="48">
        <f t="shared" si="3"/>
        <v>1000</v>
      </c>
      <c r="G42" s="48">
        <f t="shared" si="4"/>
        <v>1000</v>
      </c>
      <c r="H42" s="48">
        <f t="shared" si="5"/>
        <v>1000</v>
      </c>
      <c r="I42" s="48">
        <f t="shared" si="6"/>
        <v>1000</v>
      </c>
      <c r="J42" s="48">
        <f t="shared" si="7"/>
        <v>1000</v>
      </c>
      <c r="K42" s="48">
        <f t="shared" si="8"/>
        <v>1000</v>
      </c>
      <c r="L42" s="48">
        <f t="shared" si="9"/>
        <v>1000</v>
      </c>
      <c r="M42" s="48">
        <f t="shared" si="10"/>
        <v>1000</v>
      </c>
      <c r="N42" s="48">
        <f t="shared" si="11"/>
        <v>1000</v>
      </c>
    </row>
    <row r="43" spans="1:14" x14ac:dyDescent="0.25">
      <c r="A43" s="18" t="s">
        <v>12</v>
      </c>
      <c r="B43" s="52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</row>
    <row r="44" spans="1:14" x14ac:dyDescent="0.25">
      <c r="A44" s="1" t="s">
        <v>10</v>
      </c>
      <c r="B44" s="47">
        <v>10000</v>
      </c>
      <c r="C44" s="48">
        <f t="shared" ref="C44:C52" si="12">SUM(B44/12)</f>
        <v>833.33333333333337</v>
      </c>
      <c r="D44" s="48">
        <f t="shared" ref="D44:D52" si="13">SUM(B44/12)</f>
        <v>833.33333333333337</v>
      </c>
      <c r="E44" s="48">
        <f t="shared" ref="E44:E52" si="14">SUM(B44/12)</f>
        <v>833.33333333333337</v>
      </c>
      <c r="F44" s="48">
        <f t="shared" ref="F44:F52" si="15">SUM(B44/12)</f>
        <v>833.33333333333337</v>
      </c>
      <c r="G44" s="48">
        <f t="shared" ref="G44:G52" si="16">SUM(B44/12)</f>
        <v>833.33333333333337</v>
      </c>
      <c r="H44" s="48">
        <f t="shared" ref="H44:H52" si="17">SUM(B44/12)</f>
        <v>833.33333333333337</v>
      </c>
      <c r="I44" s="48">
        <f t="shared" ref="I44:I52" si="18">SUM(B44/12)</f>
        <v>833.33333333333337</v>
      </c>
      <c r="J44" s="48">
        <f t="shared" ref="J44:J52" si="19">SUM(B44/12)</f>
        <v>833.33333333333337</v>
      </c>
      <c r="K44" s="48">
        <f t="shared" ref="K44:K52" si="20">SUM(B44/12)</f>
        <v>833.33333333333337</v>
      </c>
      <c r="L44" s="48">
        <f t="shared" ref="L44:L52" si="21">SUM(B44/12)</f>
        <v>833.33333333333337</v>
      </c>
      <c r="M44" s="48">
        <f t="shared" ref="M44:M52" si="22">SUM(B44/12)</f>
        <v>833.33333333333337</v>
      </c>
      <c r="N44" s="48">
        <f t="shared" ref="N44:N52" si="23">SUM(B44/12)</f>
        <v>833.33333333333337</v>
      </c>
    </row>
    <row r="45" spans="1:14" x14ac:dyDescent="0.25">
      <c r="A45" s="1" t="s">
        <v>35</v>
      </c>
      <c r="B45" s="47">
        <v>4000</v>
      </c>
      <c r="C45" s="48">
        <f t="shared" si="12"/>
        <v>333.33333333333331</v>
      </c>
      <c r="D45" s="48">
        <f t="shared" si="13"/>
        <v>333.33333333333331</v>
      </c>
      <c r="E45" s="48">
        <f t="shared" si="14"/>
        <v>333.33333333333331</v>
      </c>
      <c r="F45" s="48">
        <f t="shared" si="15"/>
        <v>333.33333333333331</v>
      </c>
      <c r="G45" s="48">
        <f t="shared" si="16"/>
        <v>333.33333333333331</v>
      </c>
      <c r="H45" s="48">
        <f t="shared" si="17"/>
        <v>333.33333333333331</v>
      </c>
      <c r="I45" s="48">
        <f t="shared" si="18"/>
        <v>333.33333333333331</v>
      </c>
      <c r="J45" s="48">
        <f t="shared" si="19"/>
        <v>333.33333333333331</v>
      </c>
      <c r="K45" s="48">
        <f t="shared" si="20"/>
        <v>333.33333333333331</v>
      </c>
      <c r="L45" s="48">
        <f t="shared" si="21"/>
        <v>333.33333333333331</v>
      </c>
      <c r="M45" s="48">
        <f t="shared" si="22"/>
        <v>333.33333333333331</v>
      </c>
      <c r="N45" s="48">
        <f t="shared" si="23"/>
        <v>333.33333333333331</v>
      </c>
    </row>
    <row r="46" spans="1:14" x14ac:dyDescent="0.25">
      <c r="A46" s="1" t="s">
        <v>64</v>
      </c>
      <c r="B46" s="47">
        <v>2500</v>
      </c>
      <c r="C46" s="48">
        <f t="shared" si="12"/>
        <v>208.33333333333334</v>
      </c>
      <c r="D46" s="48">
        <f t="shared" si="13"/>
        <v>208.33333333333334</v>
      </c>
      <c r="E46" s="48">
        <f t="shared" si="14"/>
        <v>208.33333333333334</v>
      </c>
      <c r="F46" s="48">
        <f t="shared" si="15"/>
        <v>208.33333333333334</v>
      </c>
      <c r="G46" s="48">
        <f t="shared" si="16"/>
        <v>208.33333333333334</v>
      </c>
      <c r="H46" s="48">
        <f t="shared" si="17"/>
        <v>208.33333333333334</v>
      </c>
      <c r="I46" s="48">
        <f t="shared" si="18"/>
        <v>208.33333333333334</v>
      </c>
      <c r="J46" s="48">
        <f t="shared" si="19"/>
        <v>208.33333333333334</v>
      </c>
      <c r="K46" s="48">
        <f t="shared" si="20"/>
        <v>208.33333333333334</v>
      </c>
      <c r="L46" s="48">
        <f t="shared" si="21"/>
        <v>208.33333333333334</v>
      </c>
      <c r="M46" s="48">
        <f t="shared" si="22"/>
        <v>208.33333333333334</v>
      </c>
      <c r="N46" s="48">
        <f t="shared" si="23"/>
        <v>208.33333333333334</v>
      </c>
    </row>
    <row r="47" spans="1:14" x14ac:dyDescent="0.25">
      <c r="A47" s="1" t="s">
        <v>37</v>
      </c>
      <c r="B47" s="47">
        <v>2000</v>
      </c>
      <c r="C47" s="48">
        <f t="shared" si="12"/>
        <v>166.66666666666666</v>
      </c>
      <c r="D47" s="48">
        <f t="shared" si="13"/>
        <v>166.66666666666666</v>
      </c>
      <c r="E47" s="48">
        <f t="shared" si="14"/>
        <v>166.66666666666666</v>
      </c>
      <c r="F47" s="48">
        <f t="shared" si="15"/>
        <v>166.66666666666666</v>
      </c>
      <c r="G47" s="48">
        <f t="shared" si="16"/>
        <v>166.66666666666666</v>
      </c>
      <c r="H47" s="48">
        <f t="shared" si="17"/>
        <v>166.66666666666666</v>
      </c>
      <c r="I47" s="48">
        <f t="shared" si="18"/>
        <v>166.66666666666666</v>
      </c>
      <c r="J47" s="48">
        <f t="shared" si="19"/>
        <v>166.66666666666666</v>
      </c>
      <c r="K47" s="48">
        <f t="shared" si="20"/>
        <v>166.66666666666666</v>
      </c>
      <c r="L47" s="48">
        <f t="shared" si="21"/>
        <v>166.66666666666666</v>
      </c>
      <c r="M47" s="48">
        <f t="shared" si="22"/>
        <v>166.66666666666666</v>
      </c>
      <c r="N47" s="48">
        <f t="shared" si="23"/>
        <v>166.66666666666666</v>
      </c>
    </row>
    <row r="48" spans="1:14" x14ac:dyDescent="0.25">
      <c r="A48" s="1" t="s">
        <v>38</v>
      </c>
      <c r="B48" s="47">
        <v>11000</v>
      </c>
      <c r="C48" s="48">
        <f t="shared" si="12"/>
        <v>916.66666666666663</v>
      </c>
      <c r="D48" s="48">
        <f t="shared" si="13"/>
        <v>916.66666666666663</v>
      </c>
      <c r="E48" s="48">
        <f t="shared" si="14"/>
        <v>916.66666666666663</v>
      </c>
      <c r="F48" s="48">
        <f t="shared" si="15"/>
        <v>916.66666666666663</v>
      </c>
      <c r="G48" s="48">
        <f t="shared" si="16"/>
        <v>916.66666666666663</v>
      </c>
      <c r="H48" s="48">
        <f t="shared" si="17"/>
        <v>916.66666666666663</v>
      </c>
      <c r="I48" s="48">
        <f t="shared" si="18"/>
        <v>916.66666666666663</v>
      </c>
      <c r="J48" s="48">
        <f t="shared" si="19"/>
        <v>916.66666666666663</v>
      </c>
      <c r="K48" s="48">
        <f t="shared" si="20"/>
        <v>916.66666666666663</v>
      </c>
      <c r="L48" s="48">
        <f t="shared" si="21"/>
        <v>916.66666666666663</v>
      </c>
      <c r="M48" s="48">
        <f t="shared" si="22"/>
        <v>916.66666666666663</v>
      </c>
      <c r="N48" s="48">
        <f t="shared" si="23"/>
        <v>916.66666666666663</v>
      </c>
    </row>
    <row r="49" spans="1:15" x14ac:dyDescent="0.25">
      <c r="A49" s="1" t="s">
        <v>61</v>
      </c>
      <c r="B49" s="47">
        <v>2000</v>
      </c>
      <c r="C49" s="48">
        <f t="shared" si="12"/>
        <v>166.66666666666666</v>
      </c>
      <c r="D49" s="48">
        <f t="shared" si="13"/>
        <v>166.66666666666666</v>
      </c>
      <c r="E49" s="48">
        <f t="shared" si="14"/>
        <v>166.66666666666666</v>
      </c>
      <c r="F49" s="48">
        <f t="shared" si="15"/>
        <v>166.66666666666666</v>
      </c>
      <c r="G49" s="48">
        <f t="shared" si="16"/>
        <v>166.66666666666666</v>
      </c>
      <c r="H49" s="48">
        <f t="shared" si="17"/>
        <v>166.66666666666666</v>
      </c>
      <c r="I49" s="48">
        <f t="shared" si="18"/>
        <v>166.66666666666666</v>
      </c>
      <c r="J49" s="48">
        <f t="shared" si="19"/>
        <v>166.66666666666666</v>
      </c>
      <c r="K49" s="48">
        <f t="shared" si="20"/>
        <v>166.66666666666666</v>
      </c>
      <c r="L49" s="48">
        <f t="shared" si="21"/>
        <v>166.66666666666666</v>
      </c>
      <c r="M49" s="48">
        <f t="shared" si="22"/>
        <v>166.66666666666666</v>
      </c>
      <c r="N49" s="48">
        <f t="shared" si="23"/>
        <v>166.66666666666666</v>
      </c>
    </row>
    <row r="50" spans="1:15" x14ac:dyDescent="0.25">
      <c r="A50" s="1" t="s">
        <v>52</v>
      </c>
      <c r="B50" s="47">
        <v>3000</v>
      </c>
      <c r="C50" s="48">
        <f t="shared" si="12"/>
        <v>250</v>
      </c>
      <c r="D50" s="48">
        <f t="shared" si="13"/>
        <v>250</v>
      </c>
      <c r="E50" s="48">
        <f t="shared" si="14"/>
        <v>250</v>
      </c>
      <c r="F50" s="48">
        <f t="shared" si="15"/>
        <v>250</v>
      </c>
      <c r="G50" s="48">
        <f t="shared" si="16"/>
        <v>250</v>
      </c>
      <c r="H50" s="48">
        <f t="shared" si="17"/>
        <v>250</v>
      </c>
      <c r="I50" s="48">
        <f t="shared" si="18"/>
        <v>250</v>
      </c>
      <c r="J50" s="48">
        <f t="shared" si="19"/>
        <v>250</v>
      </c>
      <c r="K50" s="48">
        <f t="shared" si="20"/>
        <v>250</v>
      </c>
      <c r="L50" s="48">
        <f t="shared" si="21"/>
        <v>250</v>
      </c>
      <c r="M50" s="48">
        <f t="shared" si="22"/>
        <v>250</v>
      </c>
      <c r="N50" s="48">
        <f t="shared" si="23"/>
        <v>250</v>
      </c>
    </row>
    <row r="51" spans="1:15" x14ac:dyDescent="0.25">
      <c r="A51" s="1" t="s">
        <v>39</v>
      </c>
      <c r="B51" s="47">
        <v>50000</v>
      </c>
      <c r="C51" s="48">
        <f t="shared" si="12"/>
        <v>4166.666666666667</v>
      </c>
      <c r="D51" s="48">
        <f t="shared" si="13"/>
        <v>4166.666666666667</v>
      </c>
      <c r="E51" s="48">
        <f t="shared" si="14"/>
        <v>4166.666666666667</v>
      </c>
      <c r="F51" s="48">
        <f t="shared" si="15"/>
        <v>4166.666666666667</v>
      </c>
      <c r="G51" s="48">
        <f t="shared" si="16"/>
        <v>4166.666666666667</v>
      </c>
      <c r="H51" s="48">
        <f t="shared" si="17"/>
        <v>4166.666666666667</v>
      </c>
      <c r="I51" s="48">
        <f t="shared" si="18"/>
        <v>4166.666666666667</v>
      </c>
      <c r="J51" s="48">
        <f t="shared" si="19"/>
        <v>4166.666666666667</v>
      </c>
      <c r="K51" s="48">
        <f t="shared" si="20"/>
        <v>4166.666666666667</v>
      </c>
      <c r="L51" s="48">
        <f t="shared" si="21"/>
        <v>4166.666666666667</v>
      </c>
      <c r="M51" s="48">
        <f t="shared" si="22"/>
        <v>4166.666666666667</v>
      </c>
      <c r="N51" s="48">
        <f t="shared" si="23"/>
        <v>4166.666666666667</v>
      </c>
    </row>
    <row r="52" spans="1:15" x14ac:dyDescent="0.25">
      <c r="A52" s="1" t="s">
        <v>42</v>
      </c>
      <c r="B52" s="47">
        <v>27000</v>
      </c>
      <c r="C52" s="48">
        <f t="shared" si="12"/>
        <v>2250</v>
      </c>
      <c r="D52" s="48">
        <f t="shared" si="13"/>
        <v>2250</v>
      </c>
      <c r="E52" s="48">
        <f t="shared" si="14"/>
        <v>2250</v>
      </c>
      <c r="F52" s="48">
        <f t="shared" si="15"/>
        <v>2250</v>
      </c>
      <c r="G52" s="48">
        <f t="shared" si="16"/>
        <v>2250</v>
      </c>
      <c r="H52" s="48">
        <f t="shared" si="17"/>
        <v>2250</v>
      </c>
      <c r="I52" s="48">
        <f t="shared" si="18"/>
        <v>2250</v>
      </c>
      <c r="J52" s="48">
        <f t="shared" si="19"/>
        <v>2250</v>
      </c>
      <c r="K52" s="48">
        <f t="shared" si="20"/>
        <v>2250</v>
      </c>
      <c r="L52" s="48">
        <f t="shared" si="21"/>
        <v>2250</v>
      </c>
      <c r="M52" s="48">
        <f t="shared" si="22"/>
        <v>2250</v>
      </c>
      <c r="N52" s="48">
        <f t="shared" si="23"/>
        <v>2250</v>
      </c>
    </row>
    <row r="53" spans="1:15" x14ac:dyDescent="0.25">
      <c r="A53" s="18" t="s">
        <v>13</v>
      </c>
      <c r="B53" s="47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</row>
    <row r="54" spans="1:15" x14ac:dyDescent="0.25">
      <c r="A54" s="43" t="s">
        <v>100</v>
      </c>
      <c r="B54" s="47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</row>
    <row r="55" spans="1:15" x14ac:dyDescent="0.25">
      <c r="A55" s="1" t="s">
        <v>37</v>
      </c>
      <c r="B55" s="47">
        <v>3000</v>
      </c>
      <c r="C55" s="48">
        <f t="shared" ref="C55:C59" si="24">SUM(B55/12)</f>
        <v>250</v>
      </c>
      <c r="D55" s="48">
        <f t="shared" ref="D55:D59" si="25">SUM(B55/12)</f>
        <v>250</v>
      </c>
      <c r="E55" s="48">
        <f t="shared" ref="E55:E59" si="26">SUM(B55/12)</f>
        <v>250</v>
      </c>
      <c r="F55" s="48">
        <f t="shared" ref="F55:F59" si="27">SUM(B55/12)</f>
        <v>250</v>
      </c>
      <c r="G55" s="48">
        <f t="shared" ref="G55:G59" si="28">SUM(B55/12)</f>
        <v>250</v>
      </c>
      <c r="H55" s="48">
        <f t="shared" ref="H55:H59" si="29">SUM(B55/12)</f>
        <v>250</v>
      </c>
      <c r="I55" s="48">
        <f t="shared" ref="I55:I59" si="30">SUM(B55/12)</f>
        <v>250</v>
      </c>
      <c r="J55" s="48">
        <f t="shared" ref="J55:J59" si="31">SUM(B55/12)</f>
        <v>250</v>
      </c>
      <c r="K55" s="48">
        <f t="shared" ref="K55:K59" si="32">SUM(B55/12)</f>
        <v>250</v>
      </c>
      <c r="L55" s="48">
        <f t="shared" ref="L55:L59" si="33">SUM(B55/12)</f>
        <v>250</v>
      </c>
      <c r="M55" s="48">
        <f t="shared" ref="M55:M59" si="34">SUM(B55/12)</f>
        <v>250</v>
      </c>
      <c r="N55" s="48">
        <f t="shared" ref="N55:N59" si="35">SUM(B55/12)</f>
        <v>250</v>
      </c>
    </row>
    <row r="56" spans="1:15" x14ac:dyDescent="0.25">
      <c r="A56" s="1" t="s">
        <v>7</v>
      </c>
      <c r="B56" s="47">
        <v>1000</v>
      </c>
      <c r="C56" s="48">
        <f>SUM(B56/12)</f>
        <v>83.333333333333329</v>
      </c>
      <c r="D56" s="48">
        <f t="shared" si="25"/>
        <v>83.333333333333329</v>
      </c>
      <c r="E56" s="48">
        <f t="shared" si="26"/>
        <v>83.333333333333329</v>
      </c>
      <c r="F56" s="48">
        <f t="shared" si="27"/>
        <v>83.333333333333329</v>
      </c>
      <c r="G56" s="48">
        <f t="shared" si="28"/>
        <v>83.333333333333329</v>
      </c>
      <c r="H56" s="48">
        <f t="shared" si="29"/>
        <v>83.333333333333329</v>
      </c>
      <c r="I56" s="48">
        <f t="shared" si="30"/>
        <v>83.333333333333329</v>
      </c>
      <c r="J56" s="48">
        <f t="shared" si="31"/>
        <v>83.333333333333329</v>
      </c>
      <c r="K56" s="48">
        <f t="shared" si="32"/>
        <v>83.333333333333329</v>
      </c>
      <c r="L56" s="48">
        <f t="shared" si="33"/>
        <v>83.333333333333329</v>
      </c>
      <c r="M56" s="48">
        <f t="shared" si="34"/>
        <v>83.333333333333329</v>
      </c>
      <c r="N56" s="48">
        <f t="shared" si="35"/>
        <v>83.333333333333329</v>
      </c>
    </row>
    <row r="57" spans="1:15" s="37" customFormat="1" x14ac:dyDescent="0.25">
      <c r="A57" s="42" t="s">
        <v>97</v>
      </c>
      <c r="B57" s="50">
        <f>461278*1.15</f>
        <v>530469.69999999995</v>
      </c>
      <c r="C57" s="51">
        <f>SUM(B57/12)</f>
        <v>44205.808333333327</v>
      </c>
      <c r="D57" s="51">
        <f t="shared" si="25"/>
        <v>44205.808333333327</v>
      </c>
      <c r="E57" s="51">
        <f t="shared" si="26"/>
        <v>44205.808333333327</v>
      </c>
      <c r="F57" s="51">
        <f t="shared" si="27"/>
        <v>44205.808333333327</v>
      </c>
      <c r="G57" s="51">
        <f t="shared" si="28"/>
        <v>44205.808333333327</v>
      </c>
      <c r="H57" s="51">
        <f t="shared" si="29"/>
        <v>44205.808333333327</v>
      </c>
      <c r="I57" s="51">
        <f t="shared" si="30"/>
        <v>44205.808333333327</v>
      </c>
      <c r="J57" s="51">
        <f t="shared" si="31"/>
        <v>44205.808333333327</v>
      </c>
      <c r="K57" s="51">
        <f t="shared" si="32"/>
        <v>44205.808333333327</v>
      </c>
      <c r="L57" s="51">
        <f t="shared" si="33"/>
        <v>44205.808333333327</v>
      </c>
      <c r="M57" s="51">
        <f t="shared" si="34"/>
        <v>44205.808333333327</v>
      </c>
      <c r="N57" s="51">
        <f t="shared" si="35"/>
        <v>44205.808333333327</v>
      </c>
    </row>
    <row r="58" spans="1:15" s="37" customFormat="1" x14ac:dyDescent="0.25">
      <c r="A58" s="42" t="s">
        <v>98</v>
      </c>
      <c r="B58" s="50">
        <f>35051 * 1.15</f>
        <v>40308.649999999994</v>
      </c>
      <c r="C58" s="51">
        <f t="shared" si="24"/>
        <v>3359.0541666666663</v>
      </c>
      <c r="D58" s="51">
        <f t="shared" si="25"/>
        <v>3359.0541666666663</v>
      </c>
      <c r="E58" s="51">
        <f t="shared" si="26"/>
        <v>3359.0541666666663</v>
      </c>
      <c r="F58" s="51">
        <f t="shared" si="27"/>
        <v>3359.0541666666663</v>
      </c>
      <c r="G58" s="51">
        <f t="shared" si="28"/>
        <v>3359.0541666666663</v>
      </c>
      <c r="H58" s="51">
        <f t="shared" si="29"/>
        <v>3359.0541666666663</v>
      </c>
      <c r="I58" s="51">
        <f t="shared" si="30"/>
        <v>3359.0541666666663</v>
      </c>
      <c r="J58" s="51">
        <f t="shared" si="31"/>
        <v>3359.0541666666663</v>
      </c>
      <c r="K58" s="51">
        <f t="shared" si="32"/>
        <v>3359.0541666666663</v>
      </c>
      <c r="L58" s="51">
        <f t="shared" si="33"/>
        <v>3359.0541666666663</v>
      </c>
      <c r="M58" s="51">
        <f t="shared" si="34"/>
        <v>3359.0541666666663</v>
      </c>
      <c r="N58" s="51">
        <f t="shared" si="35"/>
        <v>3359.0541666666663</v>
      </c>
    </row>
    <row r="59" spans="1:15" x14ac:dyDescent="0.25">
      <c r="A59" s="1" t="s">
        <v>30</v>
      </c>
      <c r="B59" s="47">
        <v>50000</v>
      </c>
      <c r="C59" s="48">
        <f t="shared" si="24"/>
        <v>4166.666666666667</v>
      </c>
      <c r="D59" s="48">
        <f t="shared" si="25"/>
        <v>4166.666666666667</v>
      </c>
      <c r="E59" s="48">
        <f t="shared" si="26"/>
        <v>4166.666666666667</v>
      </c>
      <c r="F59" s="48">
        <f t="shared" si="27"/>
        <v>4166.666666666667</v>
      </c>
      <c r="G59" s="48">
        <f t="shared" si="28"/>
        <v>4166.666666666667</v>
      </c>
      <c r="H59" s="48">
        <f t="shared" si="29"/>
        <v>4166.666666666667</v>
      </c>
      <c r="I59" s="48">
        <f t="shared" si="30"/>
        <v>4166.666666666667</v>
      </c>
      <c r="J59" s="48">
        <f t="shared" si="31"/>
        <v>4166.666666666667</v>
      </c>
      <c r="K59" s="48">
        <f t="shared" si="32"/>
        <v>4166.666666666667</v>
      </c>
      <c r="L59" s="48">
        <f t="shared" si="33"/>
        <v>4166.666666666667</v>
      </c>
      <c r="M59" s="48">
        <f t="shared" si="34"/>
        <v>4166.666666666667</v>
      </c>
      <c r="N59" s="48">
        <f t="shared" si="35"/>
        <v>4166.666666666667</v>
      </c>
    </row>
    <row r="60" spans="1:15" x14ac:dyDescent="0.25">
      <c r="A60" s="2"/>
      <c r="B60" s="53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</row>
    <row r="61" spans="1:15" s="24" customFormat="1" x14ac:dyDescent="0.25">
      <c r="A61" s="7" t="s">
        <v>48</v>
      </c>
      <c r="B61" s="54">
        <f>SUM(B5:B59)</f>
        <v>1073162.0499999998</v>
      </c>
      <c r="C61" s="55">
        <f>SUM(C5:C59)</f>
        <v>89430.170833333337</v>
      </c>
      <c r="D61" s="55">
        <f>SUM(D5:D59)</f>
        <v>89430.170833333337</v>
      </c>
      <c r="E61" s="55">
        <f>SUM(E5:E59)</f>
        <v>89430.170833333337</v>
      </c>
      <c r="F61" s="55">
        <f>SUM(F5:F59)</f>
        <v>89430.170833333337</v>
      </c>
      <c r="G61" s="55">
        <f>SUM(G5:G59)</f>
        <v>89430.170833333337</v>
      </c>
      <c r="H61" s="55">
        <f>SUM(H5:H59)</f>
        <v>89430.170833333337</v>
      </c>
      <c r="I61" s="55">
        <f>SUM(I5:I59)</f>
        <v>89430.170833333337</v>
      </c>
      <c r="J61" s="55">
        <f>SUM(J5:J59)</f>
        <v>89430.170833333337</v>
      </c>
      <c r="K61" s="55">
        <f>SUM(K5:K59)</f>
        <v>89430.170833333337</v>
      </c>
      <c r="L61" s="55">
        <f>SUM(L5:L59)</f>
        <v>89430.170833333337</v>
      </c>
      <c r="M61" s="55">
        <f>SUM(M5:M59)</f>
        <v>89430.170833333337</v>
      </c>
      <c r="N61" s="55">
        <f>SUM(N5:N59)</f>
        <v>89430.170833333337</v>
      </c>
      <c r="O61" s="23"/>
    </row>
    <row r="62" spans="1:15" s="9" customFormat="1" ht="12.75" x14ac:dyDescent="0.25">
      <c r="A62" s="6"/>
      <c r="B62" s="2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5" s="9" customFormat="1" ht="12.75" x14ac:dyDescent="0.25">
      <c r="A63" s="6"/>
      <c r="B63" s="2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5" s="9" customFormat="1" ht="12.75" x14ac:dyDescent="0.25">
      <c r="A64" s="6"/>
      <c r="B64" s="2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s="22" customFormat="1" ht="32.25" customHeight="1" x14ac:dyDescent="0.25">
      <c r="A65" s="25" t="s">
        <v>55</v>
      </c>
      <c r="B65" s="34" t="s">
        <v>29</v>
      </c>
      <c r="C65" s="35">
        <f>B91-B61</f>
        <v>0</v>
      </c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</row>
    <row r="66" spans="1:14" s="9" customFormat="1" ht="15" customHeight="1" x14ac:dyDescent="0.25">
      <c r="A66" s="8" t="s">
        <v>70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s="9" customFormat="1" ht="12.75" x14ac:dyDescent="0.25">
      <c r="A67" s="46" t="s">
        <v>96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s="9" customFormat="1" ht="12.75" x14ac:dyDescent="0.25">
      <c r="A68" s="28"/>
      <c r="B68" s="28" t="s">
        <v>62</v>
      </c>
      <c r="C68" s="28" t="s">
        <v>14</v>
      </c>
      <c r="D68" s="28" t="s">
        <v>15</v>
      </c>
      <c r="E68" s="28" t="s">
        <v>16</v>
      </c>
      <c r="F68" s="28" t="s">
        <v>17</v>
      </c>
      <c r="G68" s="28" t="s">
        <v>18</v>
      </c>
      <c r="H68" s="28" t="s">
        <v>19</v>
      </c>
      <c r="I68" s="28" t="s">
        <v>20</v>
      </c>
      <c r="J68" s="28" t="s">
        <v>21</v>
      </c>
      <c r="K68" s="28" t="s">
        <v>22</v>
      </c>
      <c r="L68" s="28" t="s">
        <v>23</v>
      </c>
      <c r="M68" s="28" t="s">
        <v>24</v>
      </c>
      <c r="N68" s="28" t="s">
        <v>25</v>
      </c>
    </row>
    <row r="69" spans="1:14" s="37" customFormat="1" x14ac:dyDescent="0.25">
      <c r="A69" s="36" t="s">
        <v>90</v>
      </c>
      <c r="B69" s="56">
        <f>84073 * 1.15</f>
        <v>96683.95</v>
      </c>
      <c r="C69" s="51">
        <f t="shared" ref="C69:C87" si="36">SUM(B69/12)</f>
        <v>8056.9958333333334</v>
      </c>
      <c r="D69" s="51">
        <f t="shared" ref="D69:D87" si="37">SUM(B69/12)</f>
        <v>8056.9958333333334</v>
      </c>
      <c r="E69" s="51">
        <f t="shared" ref="E69:E87" si="38">SUM(B69/12)</f>
        <v>8056.9958333333334</v>
      </c>
      <c r="F69" s="51">
        <f t="shared" ref="F69:F87" si="39">SUM(B69/12)</f>
        <v>8056.9958333333334</v>
      </c>
      <c r="G69" s="51">
        <f t="shared" ref="G69:G87" si="40">SUM(B69/12)</f>
        <v>8056.9958333333334</v>
      </c>
      <c r="H69" s="51">
        <f t="shared" ref="H69:H87" si="41">SUM(B69/12)</f>
        <v>8056.9958333333334</v>
      </c>
      <c r="I69" s="51">
        <f t="shared" ref="I69:I87" si="42">SUM(B69/12)</f>
        <v>8056.9958333333334</v>
      </c>
      <c r="J69" s="51">
        <f t="shared" ref="J69:J87" si="43">SUM(B69/12)</f>
        <v>8056.9958333333334</v>
      </c>
      <c r="K69" s="51">
        <f t="shared" ref="K69:K87" si="44">SUM(B69/12)</f>
        <v>8056.9958333333334</v>
      </c>
      <c r="L69" s="51">
        <f t="shared" ref="L69:L87" si="45">SUM(B69/12)</f>
        <v>8056.9958333333334</v>
      </c>
      <c r="M69" s="51">
        <f t="shared" ref="M69:M87" si="46">SUM(B69/12)</f>
        <v>8056.9958333333334</v>
      </c>
      <c r="N69" s="51">
        <f t="shared" ref="N69:N87" si="47">SUM(B69/12)</f>
        <v>8056.9958333333334</v>
      </c>
    </row>
    <row r="70" spans="1:14" s="37" customFormat="1" x14ac:dyDescent="0.25">
      <c r="A70" s="36" t="s">
        <v>91</v>
      </c>
      <c r="B70" s="56">
        <f>48027 * 1.15</f>
        <v>55231.049999999996</v>
      </c>
      <c r="C70" s="51">
        <f t="shared" ref="C70:C82" si="48">SUM(B70/12)</f>
        <v>4602.5874999999996</v>
      </c>
      <c r="D70" s="51">
        <f t="shared" si="37"/>
        <v>4602.5874999999996</v>
      </c>
      <c r="E70" s="51">
        <f t="shared" si="38"/>
        <v>4602.5874999999996</v>
      </c>
      <c r="F70" s="51">
        <f t="shared" si="39"/>
        <v>4602.5874999999996</v>
      </c>
      <c r="G70" s="51">
        <f t="shared" si="40"/>
        <v>4602.5874999999996</v>
      </c>
      <c r="H70" s="51">
        <f t="shared" si="41"/>
        <v>4602.5874999999996</v>
      </c>
      <c r="I70" s="51">
        <f t="shared" si="42"/>
        <v>4602.5874999999996</v>
      </c>
      <c r="J70" s="51">
        <f t="shared" si="43"/>
        <v>4602.5874999999996</v>
      </c>
      <c r="K70" s="51">
        <f t="shared" si="44"/>
        <v>4602.5874999999996</v>
      </c>
      <c r="L70" s="51">
        <f t="shared" si="45"/>
        <v>4602.5874999999996</v>
      </c>
      <c r="M70" s="51">
        <f t="shared" si="46"/>
        <v>4602.5874999999996</v>
      </c>
      <c r="N70" s="51">
        <f t="shared" si="47"/>
        <v>4602.5874999999996</v>
      </c>
    </row>
    <row r="71" spans="1:14" s="37" customFormat="1" x14ac:dyDescent="0.25">
      <c r="A71" s="36" t="s">
        <v>92</v>
      </c>
      <c r="B71" s="56">
        <f>2413 * 1.15</f>
        <v>2774.95</v>
      </c>
      <c r="C71" s="51">
        <f t="shared" si="48"/>
        <v>231.24583333333331</v>
      </c>
      <c r="D71" s="51">
        <f t="shared" si="37"/>
        <v>231.24583333333331</v>
      </c>
      <c r="E71" s="51">
        <f t="shared" si="38"/>
        <v>231.24583333333331</v>
      </c>
      <c r="F71" s="51">
        <f t="shared" si="39"/>
        <v>231.24583333333331</v>
      </c>
      <c r="G71" s="51">
        <f t="shared" si="40"/>
        <v>231.24583333333331</v>
      </c>
      <c r="H71" s="51">
        <f t="shared" si="41"/>
        <v>231.24583333333331</v>
      </c>
      <c r="I71" s="51">
        <f t="shared" si="42"/>
        <v>231.24583333333331</v>
      </c>
      <c r="J71" s="51">
        <f t="shared" si="43"/>
        <v>231.24583333333331</v>
      </c>
      <c r="K71" s="51">
        <f t="shared" si="44"/>
        <v>231.24583333333331</v>
      </c>
      <c r="L71" s="51">
        <f t="shared" si="45"/>
        <v>231.24583333333331</v>
      </c>
      <c r="M71" s="51">
        <f t="shared" si="46"/>
        <v>231.24583333333331</v>
      </c>
      <c r="N71" s="51">
        <f t="shared" si="47"/>
        <v>231.24583333333331</v>
      </c>
    </row>
    <row r="72" spans="1:14" s="37" customFormat="1" x14ac:dyDescent="0.25">
      <c r="A72" s="36" t="s">
        <v>93</v>
      </c>
      <c r="B72" s="56">
        <f>388643*1.15</f>
        <v>446939.44999999995</v>
      </c>
      <c r="C72" s="51">
        <f t="shared" si="48"/>
        <v>37244.954166666663</v>
      </c>
      <c r="D72" s="51">
        <f t="shared" si="37"/>
        <v>37244.954166666663</v>
      </c>
      <c r="E72" s="51">
        <f t="shared" si="38"/>
        <v>37244.954166666663</v>
      </c>
      <c r="F72" s="51">
        <f t="shared" si="39"/>
        <v>37244.954166666663</v>
      </c>
      <c r="G72" s="51">
        <f t="shared" si="40"/>
        <v>37244.954166666663</v>
      </c>
      <c r="H72" s="51">
        <f t="shared" si="41"/>
        <v>37244.954166666663</v>
      </c>
      <c r="I72" s="51">
        <f t="shared" si="42"/>
        <v>37244.954166666663</v>
      </c>
      <c r="J72" s="51">
        <f t="shared" si="43"/>
        <v>37244.954166666663</v>
      </c>
      <c r="K72" s="51">
        <f t="shared" si="44"/>
        <v>37244.954166666663</v>
      </c>
      <c r="L72" s="51">
        <f t="shared" si="45"/>
        <v>37244.954166666663</v>
      </c>
      <c r="M72" s="51">
        <f t="shared" si="46"/>
        <v>37244.954166666663</v>
      </c>
      <c r="N72" s="51">
        <f t="shared" si="47"/>
        <v>37244.954166666663</v>
      </c>
    </row>
    <row r="73" spans="1:14" s="37" customFormat="1" x14ac:dyDescent="0.25">
      <c r="A73" s="36" t="s">
        <v>94</v>
      </c>
      <c r="B73" s="56">
        <f>167307 * 1.15</f>
        <v>192403.05</v>
      </c>
      <c r="C73" s="51">
        <f>SUM(B73/12)</f>
        <v>16033.5875</v>
      </c>
      <c r="D73" s="51">
        <f>SUM(B73/12)</f>
        <v>16033.5875</v>
      </c>
      <c r="E73" s="51">
        <f>SUM(B73/12)</f>
        <v>16033.5875</v>
      </c>
      <c r="F73" s="51">
        <f>SUM(B73/12)</f>
        <v>16033.5875</v>
      </c>
      <c r="G73" s="51">
        <f>SUM(B73/12)</f>
        <v>16033.5875</v>
      </c>
      <c r="H73" s="51">
        <f>SUM(B73/12)</f>
        <v>16033.5875</v>
      </c>
      <c r="I73" s="51">
        <f>SUM(B73/12)</f>
        <v>16033.5875</v>
      </c>
      <c r="J73" s="51">
        <f>SUM(B73/12)</f>
        <v>16033.5875</v>
      </c>
      <c r="K73" s="51">
        <f>SUM(B73/12)</f>
        <v>16033.5875</v>
      </c>
      <c r="L73" s="51">
        <f>SUM(B73/12)</f>
        <v>16033.5875</v>
      </c>
      <c r="M73" s="51">
        <f>SUM(B73/12)</f>
        <v>16033.5875</v>
      </c>
      <c r="N73" s="51">
        <f>SUM(B73/12)</f>
        <v>16033.5875</v>
      </c>
    </row>
    <row r="74" spans="1:14" s="37" customFormat="1" x14ac:dyDescent="0.25">
      <c r="A74" s="36" t="s">
        <v>95</v>
      </c>
      <c r="B74" s="56">
        <f>4741 * 1.15</f>
        <v>5452.15</v>
      </c>
      <c r="C74" s="51">
        <f t="shared" si="48"/>
        <v>454.3458333333333</v>
      </c>
      <c r="D74" s="51">
        <f t="shared" si="37"/>
        <v>454.3458333333333</v>
      </c>
      <c r="E74" s="51">
        <f t="shared" si="38"/>
        <v>454.3458333333333</v>
      </c>
      <c r="F74" s="51">
        <f t="shared" si="39"/>
        <v>454.3458333333333</v>
      </c>
      <c r="G74" s="51">
        <f t="shared" si="40"/>
        <v>454.3458333333333</v>
      </c>
      <c r="H74" s="51">
        <f t="shared" si="41"/>
        <v>454.3458333333333</v>
      </c>
      <c r="I74" s="51">
        <f t="shared" si="42"/>
        <v>454.3458333333333</v>
      </c>
      <c r="J74" s="51">
        <f t="shared" si="43"/>
        <v>454.3458333333333</v>
      </c>
      <c r="K74" s="51">
        <f t="shared" si="44"/>
        <v>454.3458333333333</v>
      </c>
      <c r="L74" s="51">
        <f t="shared" si="45"/>
        <v>454.3458333333333</v>
      </c>
      <c r="M74" s="51">
        <f t="shared" si="46"/>
        <v>454.3458333333333</v>
      </c>
      <c r="N74" s="51">
        <f t="shared" si="47"/>
        <v>454.3458333333333</v>
      </c>
    </row>
    <row r="75" spans="1:14" x14ac:dyDescent="0.25">
      <c r="A75" s="3" t="s">
        <v>56</v>
      </c>
      <c r="B75" s="49">
        <v>325</v>
      </c>
      <c r="C75" s="48">
        <f t="shared" si="48"/>
        <v>27.083333333333332</v>
      </c>
      <c r="D75" s="48">
        <f t="shared" si="37"/>
        <v>27.083333333333332</v>
      </c>
      <c r="E75" s="48">
        <f t="shared" si="38"/>
        <v>27.083333333333332</v>
      </c>
      <c r="F75" s="48">
        <f t="shared" si="39"/>
        <v>27.083333333333332</v>
      </c>
      <c r="G75" s="48">
        <f t="shared" si="40"/>
        <v>27.083333333333332</v>
      </c>
      <c r="H75" s="48">
        <f t="shared" si="41"/>
        <v>27.083333333333332</v>
      </c>
      <c r="I75" s="48">
        <f t="shared" si="42"/>
        <v>27.083333333333332</v>
      </c>
      <c r="J75" s="48">
        <f t="shared" si="43"/>
        <v>27.083333333333332</v>
      </c>
      <c r="K75" s="48">
        <f t="shared" si="44"/>
        <v>27.083333333333332</v>
      </c>
      <c r="L75" s="48">
        <f t="shared" si="45"/>
        <v>27.083333333333332</v>
      </c>
      <c r="M75" s="48">
        <f t="shared" si="46"/>
        <v>27.083333333333332</v>
      </c>
      <c r="N75" s="48">
        <f t="shared" si="47"/>
        <v>27.083333333333332</v>
      </c>
    </row>
    <row r="76" spans="1:14" x14ac:dyDescent="0.25">
      <c r="A76" s="3" t="s">
        <v>57</v>
      </c>
      <c r="B76" s="49">
        <v>21850</v>
      </c>
      <c r="C76" s="48">
        <f t="shared" si="48"/>
        <v>1820.8333333333333</v>
      </c>
      <c r="D76" s="48">
        <f t="shared" si="37"/>
        <v>1820.8333333333333</v>
      </c>
      <c r="E76" s="48">
        <f t="shared" si="38"/>
        <v>1820.8333333333333</v>
      </c>
      <c r="F76" s="48">
        <f t="shared" si="39"/>
        <v>1820.8333333333333</v>
      </c>
      <c r="G76" s="48">
        <f t="shared" si="40"/>
        <v>1820.8333333333333</v>
      </c>
      <c r="H76" s="48">
        <f t="shared" si="41"/>
        <v>1820.8333333333333</v>
      </c>
      <c r="I76" s="48">
        <f t="shared" si="42"/>
        <v>1820.8333333333333</v>
      </c>
      <c r="J76" s="48">
        <f t="shared" si="43"/>
        <v>1820.8333333333333</v>
      </c>
      <c r="K76" s="48">
        <f t="shared" si="44"/>
        <v>1820.8333333333333</v>
      </c>
      <c r="L76" s="48">
        <f t="shared" si="45"/>
        <v>1820.8333333333333</v>
      </c>
      <c r="M76" s="48">
        <f t="shared" si="46"/>
        <v>1820.8333333333333</v>
      </c>
      <c r="N76" s="48">
        <f t="shared" si="47"/>
        <v>1820.8333333333333</v>
      </c>
    </row>
    <row r="77" spans="1:14" x14ac:dyDescent="0.25">
      <c r="A77" s="3" t="s">
        <v>58</v>
      </c>
      <c r="B77" s="49">
        <v>3393</v>
      </c>
      <c r="C77" s="48">
        <f t="shared" si="48"/>
        <v>282.75</v>
      </c>
      <c r="D77" s="48">
        <f t="shared" si="37"/>
        <v>282.75</v>
      </c>
      <c r="E77" s="48">
        <f t="shared" si="38"/>
        <v>282.75</v>
      </c>
      <c r="F77" s="48">
        <f t="shared" si="39"/>
        <v>282.75</v>
      </c>
      <c r="G77" s="48">
        <f t="shared" si="40"/>
        <v>282.75</v>
      </c>
      <c r="H77" s="48">
        <f t="shared" si="41"/>
        <v>282.75</v>
      </c>
      <c r="I77" s="48">
        <f t="shared" si="42"/>
        <v>282.75</v>
      </c>
      <c r="J77" s="48">
        <f t="shared" si="43"/>
        <v>282.75</v>
      </c>
      <c r="K77" s="48">
        <f t="shared" si="44"/>
        <v>282.75</v>
      </c>
      <c r="L77" s="48">
        <f t="shared" si="45"/>
        <v>282.75</v>
      </c>
      <c r="M77" s="48">
        <f t="shared" si="46"/>
        <v>282.75</v>
      </c>
      <c r="N77" s="48">
        <f t="shared" si="47"/>
        <v>282.75</v>
      </c>
    </row>
    <row r="78" spans="1:14" x14ac:dyDescent="0.25">
      <c r="A78" s="3" t="s">
        <v>59</v>
      </c>
      <c r="B78" s="49">
        <v>1200</v>
      </c>
      <c r="C78" s="48">
        <f t="shared" si="48"/>
        <v>100</v>
      </c>
      <c r="D78" s="48">
        <f t="shared" si="37"/>
        <v>100</v>
      </c>
      <c r="E78" s="48">
        <f t="shared" si="38"/>
        <v>100</v>
      </c>
      <c r="F78" s="48">
        <f t="shared" si="39"/>
        <v>100</v>
      </c>
      <c r="G78" s="48">
        <f t="shared" si="40"/>
        <v>100</v>
      </c>
      <c r="H78" s="48">
        <f t="shared" si="41"/>
        <v>100</v>
      </c>
      <c r="I78" s="48">
        <f t="shared" si="42"/>
        <v>100</v>
      </c>
      <c r="J78" s="48">
        <f t="shared" si="43"/>
        <v>100</v>
      </c>
      <c r="K78" s="48">
        <f t="shared" si="44"/>
        <v>100</v>
      </c>
      <c r="L78" s="48">
        <f t="shared" si="45"/>
        <v>100</v>
      </c>
      <c r="M78" s="48">
        <f t="shared" si="46"/>
        <v>100</v>
      </c>
      <c r="N78" s="48">
        <f t="shared" si="47"/>
        <v>100</v>
      </c>
    </row>
    <row r="79" spans="1:14" s="39" customFormat="1" x14ac:dyDescent="0.25">
      <c r="A79" s="38" t="s">
        <v>67</v>
      </c>
      <c r="B79" s="57">
        <f>56748</f>
        <v>56748</v>
      </c>
      <c r="C79" s="58">
        <f t="shared" si="48"/>
        <v>4729</v>
      </c>
      <c r="D79" s="58">
        <f t="shared" si="37"/>
        <v>4729</v>
      </c>
      <c r="E79" s="58">
        <f t="shared" si="38"/>
        <v>4729</v>
      </c>
      <c r="F79" s="58">
        <f t="shared" si="39"/>
        <v>4729</v>
      </c>
      <c r="G79" s="58">
        <f t="shared" si="40"/>
        <v>4729</v>
      </c>
      <c r="H79" s="58">
        <f t="shared" si="41"/>
        <v>4729</v>
      </c>
      <c r="I79" s="58">
        <f t="shared" si="42"/>
        <v>4729</v>
      </c>
      <c r="J79" s="58">
        <f t="shared" si="43"/>
        <v>4729</v>
      </c>
      <c r="K79" s="58">
        <f t="shared" si="44"/>
        <v>4729</v>
      </c>
      <c r="L79" s="58">
        <f t="shared" si="45"/>
        <v>4729</v>
      </c>
      <c r="M79" s="58">
        <f t="shared" si="46"/>
        <v>4729</v>
      </c>
      <c r="N79" s="58">
        <f t="shared" si="47"/>
        <v>4729</v>
      </c>
    </row>
    <row r="80" spans="1:14" s="39" customFormat="1" x14ac:dyDescent="0.25">
      <c r="A80" s="38" t="s">
        <v>68</v>
      </c>
      <c r="B80" s="57">
        <f>73399</f>
        <v>73399</v>
      </c>
      <c r="C80" s="58">
        <f t="shared" si="48"/>
        <v>6116.583333333333</v>
      </c>
      <c r="D80" s="58">
        <f t="shared" si="37"/>
        <v>6116.583333333333</v>
      </c>
      <c r="E80" s="58">
        <f t="shared" si="38"/>
        <v>6116.583333333333</v>
      </c>
      <c r="F80" s="58">
        <f t="shared" si="39"/>
        <v>6116.583333333333</v>
      </c>
      <c r="G80" s="58">
        <f t="shared" si="40"/>
        <v>6116.583333333333</v>
      </c>
      <c r="H80" s="58">
        <f t="shared" si="41"/>
        <v>6116.583333333333</v>
      </c>
      <c r="I80" s="58">
        <f t="shared" si="42"/>
        <v>6116.583333333333</v>
      </c>
      <c r="J80" s="58">
        <f t="shared" si="43"/>
        <v>6116.583333333333</v>
      </c>
      <c r="K80" s="58">
        <f t="shared" si="44"/>
        <v>6116.583333333333</v>
      </c>
      <c r="L80" s="58">
        <f t="shared" si="45"/>
        <v>6116.583333333333</v>
      </c>
      <c r="M80" s="58">
        <f t="shared" si="46"/>
        <v>6116.583333333333</v>
      </c>
      <c r="N80" s="58">
        <f t="shared" si="47"/>
        <v>6116.583333333333</v>
      </c>
    </row>
    <row r="81" spans="1:14" x14ac:dyDescent="0.25">
      <c r="A81" s="3" t="s">
        <v>69</v>
      </c>
      <c r="B81" s="49">
        <v>13708</v>
      </c>
      <c r="C81" s="48">
        <f t="shared" si="48"/>
        <v>1142.3333333333333</v>
      </c>
      <c r="D81" s="48">
        <f t="shared" si="37"/>
        <v>1142.3333333333333</v>
      </c>
      <c r="E81" s="48">
        <f t="shared" si="38"/>
        <v>1142.3333333333333</v>
      </c>
      <c r="F81" s="48">
        <f t="shared" si="39"/>
        <v>1142.3333333333333</v>
      </c>
      <c r="G81" s="48">
        <f t="shared" si="40"/>
        <v>1142.3333333333333</v>
      </c>
      <c r="H81" s="48">
        <f t="shared" si="41"/>
        <v>1142.3333333333333</v>
      </c>
      <c r="I81" s="48">
        <f t="shared" si="42"/>
        <v>1142.3333333333333</v>
      </c>
      <c r="J81" s="48">
        <f t="shared" si="43"/>
        <v>1142.3333333333333</v>
      </c>
      <c r="K81" s="48">
        <f t="shared" si="44"/>
        <v>1142.3333333333333</v>
      </c>
      <c r="L81" s="48">
        <f t="shared" si="45"/>
        <v>1142.3333333333333</v>
      </c>
      <c r="M81" s="48">
        <f t="shared" si="46"/>
        <v>1142.3333333333333</v>
      </c>
      <c r="N81" s="48">
        <f t="shared" si="47"/>
        <v>1142.3333333333333</v>
      </c>
    </row>
    <row r="82" spans="1:14" x14ac:dyDescent="0.25">
      <c r="A82" s="3" t="s">
        <v>71</v>
      </c>
      <c r="B82" s="49">
        <v>1498</v>
      </c>
      <c r="C82" s="48">
        <f t="shared" si="48"/>
        <v>124.83333333333333</v>
      </c>
      <c r="D82" s="48">
        <f t="shared" si="37"/>
        <v>124.83333333333333</v>
      </c>
      <c r="E82" s="48">
        <f t="shared" si="38"/>
        <v>124.83333333333333</v>
      </c>
      <c r="F82" s="48">
        <f t="shared" si="39"/>
        <v>124.83333333333333</v>
      </c>
      <c r="G82" s="48">
        <f t="shared" si="40"/>
        <v>124.83333333333333</v>
      </c>
      <c r="H82" s="48">
        <f t="shared" si="41"/>
        <v>124.83333333333333</v>
      </c>
      <c r="I82" s="48">
        <f t="shared" si="42"/>
        <v>124.83333333333333</v>
      </c>
      <c r="J82" s="48">
        <f t="shared" si="43"/>
        <v>124.83333333333333</v>
      </c>
      <c r="K82" s="48">
        <f t="shared" si="44"/>
        <v>124.83333333333333</v>
      </c>
      <c r="L82" s="48">
        <f t="shared" si="45"/>
        <v>124.83333333333333</v>
      </c>
      <c r="M82" s="48">
        <f t="shared" si="46"/>
        <v>124.83333333333333</v>
      </c>
      <c r="N82" s="48">
        <f t="shared" si="47"/>
        <v>124.83333333333333</v>
      </c>
    </row>
    <row r="83" spans="1:14" x14ac:dyDescent="0.25">
      <c r="A83" s="3" t="s">
        <v>28</v>
      </c>
      <c r="B83" s="49">
        <v>1500</v>
      </c>
      <c r="C83" s="48">
        <f t="shared" si="36"/>
        <v>125</v>
      </c>
      <c r="D83" s="48">
        <f t="shared" si="37"/>
        <v>125</v>
      </c>
      <c r="E83" s="48">
        <f t="shared" si="38"/>
        <v>125</v>
      </c>
      <c r="F83" s="48">
        <f t="shared" si="39"/>
        <v>125</v>
      </c>
      <c r="G83" s="48">
        <f t="shared" si="40"/>
        <v>125</v>
      </c>
      <c r="H83" s="48">
        <f t="shared" si="41"/>
        <v>125</v>
      </c>
      <c r="I83" s="48">
        <f t="shared" si="42"/>
        <v>125</v>
      </c>
      <c r="J83" s="48">
        <f t="shared" si="43"/>
        <v>125</v>
      </c>
      <c r="K83" s="48">
        <f t="shared" si="44"/>
        <v>125</v>
      </c>
      <c r="L83" s="48">
        <f t="shared" si="45"/>
        <v>125</v>
      </c>
      <c r="M83" s="48">
        <f t="shared" si="46"/>
        <v>125</v>
      </c>
      <c r="N83" s="48">
        <f t="shared" si="47"/>
        <v>125</v>
      </c>
    </row>
    <row r="84" spans="1:14" x14ac:dyDescent="0.25">
      <c r="A84" s="3" t="s">
        <v>72</v>
      </c>
      <c r="B84" s="49">
        <v>22000</v>
      </c>
      <c r="C84" s="48">
        <f t="shared" si="36"/>
        <v>1833.3333333333333</v>
      </c>
      <c r="D84" s="48">
        <f t="shared" si="37"/>
        <v>1833.3333333333333</v>
      </c>
      <c r="E84" s="48">
        <f t="shared" si="38"/>
        <v>1833.3333333333333</v>
      </c>
      <c r="F84" s="48">
        <f t="shared" si="39"/>
        <v>1833.3333333333333</v>
      </c>
      <c r="G84" s="48">
        <f t="shared" si="40"/>
        <v>1833.3333333333333</v>
      </c>
      <c r="H84" s="48">
        <f t="shared" si="41"/>
        <v>1833.3333333333333</v>
      </c>
      <c r="I84" s="48">
        <f t="shared" si="42"/>
        <v>1833.3333333333333</v>
      </c>
      <c r="J84" s="48">
        <f t="shared" si="43"/>
        <v>1833.3333333333333</v>
      </c>
      <c r="K84" s="48">
        <f t="shared" si="44"/>
        <v>1833.3333333333333</v>
      </c>
      <c r="L84" s="48">
        <f t="shared" si="45"/>
        <v>1833.3333333333333</v>
      </c>
      <c r="M84" s="48">
        <f t="shared" si="46"/>
        <v>1833.3333333333333</v>
      </c>
      <c r="N84" s="48">
        <f t="shared" si="47"/>
        <v>1833.3333333333333</v>
      </c>
    </row>
    <row r="85" spans="1:14" x14ac:dyDescent="0.25">
      <c r="A85" s="3" t="s">
        <v>65</v>
      </c>
      <c r="B85" s="49">
        <v>2100</v>
      </c>
      <c r="C85" s="48">
        <f t="shared" si="36"/>
        <v>175</v>
      </c>
      <c r="D85" s="48">
        <f t="shared" si="37"/>
        <v>175</v>
      </c>
      <c r="E85" s="48">
        <f t="shared" si="38"/>
        <v>175</v>
      </c>
      <c r="F85" s="48">
        <f t="shared" si="39"/>
        <v>175</v>
      </c>
      <c r="G85" s="48">
        <f t="shared" si="40"/>
        <v>175</v>
      </c>
      <c r="H85" s="48">
        <f t="shared" si="41"/>
        <v>175</v>
      </c>
      <c r="I85" s="48">
        <f t="shared" si="42"/>
        <v>175</v>
      </c>
      <c r="J85" s="48">
        <f t="shared" si="43"/>
        <v>175</v>
      </c>
      <c r="K85" s="48">
        <f t="shared" si="44"/>
        <v>175</v>
      </c>
      <c r="L85" s="48">
        <f t="shared" si="45"/>
        <v>175</v>
      </c>
      <c r="M85" s="48">
        <f t="shared" si="46"/>
        <v>175</v>
      </c>
      <c r="N85" s="48">
        <f t="shared" si="47"/>
        <v>175</v>
      </c>
    </row>
    <row r="86" spans="1:14" x14ac:dyDescent="0.25">
      <c r="A86" s="3" t="s">
        <v>66</v>
      </c>
      <c r="B86" s="49">
        <v>3000</v>
      </c>
      <c r="C86" s="48">
        <f t="shared" si="36"/>
        <v>250</v>
      </c>
      <c r="D86" s="48">
        <f t="shared" si="37"/>
        <v>250</v>
      </c>
      <c r="E86" s="48">
        <f t="shared" si="38"/>
        <v>250</v>
      </c>
      <c r="F86" s="48">
        <f t="shared" si="39"/>
        <v>250</v>
      </c>
      <c r="G86" s="48">
        <f t="shared" si="40"/>
        <v>250</v>
      </c>
      <c r="H86" s="48">
        <f t="shared" si="41"/>
        <v>250</v>
      </c>
      <c r="I86" s="48">
        <f t="shared" si="42"/>
        <v>250</v>
      </c>
      <c r="J86" s="48">
        <f t="shared" si="43"/>
        <v>250</v>
      </c>
      <c r="K86" s="48">
        <f t="shared" si="44"/>
        <v>250</v>
      </c>
      <c r="L86" s="48">
        <f t="shared" si="45"/>
        <v>250</v>
      </c>
      <c r="M86" s="48">
        <f t="shared" si="46"/>
        <v>250</v>
      </c>
      <c r="N86" s="48">
        <f t="shared" si="47"/>
        <v>250</v>
      </c>
    </row>
    <row r="87" spans="1:14" x14ac:dyDescent="0.25">
      <c r="A87" s="3" t="s">
        <v>27</v>
      </c>
      <c r="B87" s="49">
        <v>6540</v>
      </c>
      <c r="C87" s="48">
        <f t="shared" si="36"/>
        <v>545</v>
      </c>
      <c r="D87" s="48">
        <f t="shared" si="37"/>
        <v>545</v>
      </c>
      <c r="E87" s="48">
        <f t="shared" si="38"/>
        <v>545</v>
      </c>
      <c r="F87" s="48">
        <f t="shared" si="39"/>
        <v>545</v>
      </c>
      <c r="G87" s="48">
        <f t="shared" si="40"/>
        <v>545</v>
      </c>
      <c r="H87" s="48">
        <f t="shared" si="41"/>
        <v>545</v>
      </c>
      <c r="I87" s="48">
        <f t="shared" si="42"/>
        <v>545</v>
      </c>
      <c r="J87" s="48">
        <f t="shared" si="43"/>
        <v>545</v>
      </c>
      <c r="K87" s="48">
        <f t="shared" si="44"/>
        <v>545</v>
      </c>
      <c r="L87" s="48">
        <f t="shared" si="45"/>
        <v>545</v>
      </c>
      <c r="M87" s="48">
        <f t="shared" si="46"/>
        <v>545</v>
      </c>
      <c r="N87" s="48">
        <f t="shared" si="47"/>
        <v>545</v>
      </c>
    </row>
    <row r="88" spans="1:14" x14ac:dyDescent="0.25">
      <c r="A88" s="3" t="s">
        <v>60</v>
      </c>
      <c r="B88" s="49">
        <v>14450</v>
      </c>
      <c r="C88" s="48">
        <f>SUM(B88/12)</f>
        <v>1204.1666666666667</v>
      </c>
      <c r="D88" s="48">
        <f>SUM(B88/12)</f>
        <v>1204.1666666666667</v>
      </c>
      <c r="E88" s="48">
        <f>SUM(B88/12)</f>
        <v>1204.1666666666667</v>
      </c>
      <c r="F88" s="48">
        <f>SUM(B88/12)</f>
        <v>1204.1666666666667</v>
      </c>
      <c r="G88" s="48">
        <f>SUM(B88/12)</f>
        <v>1204.1666666666667</v>
      </c>
      <c r="H88" s="48">
        <f>SUM(B88/12)</f>
        <v>1204.1666666666667</v>
      </c>
      <c r="I88" s="48">
        <f>SUM(B88/12)</f>
        <v>1204.1666666666667</v>
      </c>
      <c r="J88" s="48">
        <f>SUM(B88/12)</f>
        <v>1204.1666666666667</v>
      </c>
      <c r="K88" s="48">
        <f>SUM(B88/12)</f>
        <v>1204.1666666666667</v>
      </c>
      <c r="L88" s="48">
        <f>SUM(B88/12)</f>
        <v>1204.1666666666667</v>
      </c>
      <c r="M88" s="48">
        <f>SUM(B88/12)</f>
        <v>1204.1666666666667</v>
      </c>
      <c r="N88" s="48">
        <f>SUM(B88/12)</f>
        <v>1204.1666666666667</v>
      </c>
    </row>
    <row r="89" spans="1:14" s="63" customFormat="1" x14ac:dyDescent="0.25">
      <c r="A89" s="60" t="s">
        <v>102</v>
      </c>
      <c r="B89" s="61">
        <v>51966.45</v>
      </c>
      <c r="C89" s="62">
        <f>SUM(B89/12)</f>
        <v>4330.5374999999995</v>
      </c>
      <c r="D89" s="62">
        <f>SUM(B89/12)</f>
        <v>4330.5374999999995</v>
      </c>
      <c r="E89" s="62">
        <f>SUM(B89/12)</f>
        <v>4330.5374999999995</v>
      </c>
      <c r="F89" s="62">
        <f>SUM(B89/12)</f>
        <v>4330.5374999999995</v>
      </c>
      <c r="G89" s="62">
        <f>SUM(B89/12)</f>
        <v>4330.5374999999995</v>
      </c>
      <c r="H89" s="62">
        <f>SUM(B89/12)</f>
        <v>4330.5374999999995</v>
      </c>
      <c r="I89" s="62">
        <f>SUM(B89/12)</f>
        <v>4330.5374999999995</v>
      </c>
      <c r="J89" s="62">
        <f>SUM(B89/12)</f>
        <v>4330.5374999999995</v>
      </c>
      <c r="K89" s="62">
        <f>SUM(B89/12)</f>
        <v>4330.5374999999995</v>
      </c>
      <c r="L89" s="62">
        <f>SUM(B89/12)</f>
        <v>4330.5374999999995</v>
      </c>
      <c r="M89" s="62">
        <f>SUM(B89/12)</f>
        <v>4330.5374999999995</v>
      </c>
      <c r="N89" s="62">
        <f>SUM(B89/12)</f>
        <v>4330.5374999999995</v>
      </c>
    </row>
    <row r="90" spans="1:14" x14ac:dyDescent="0.25">
      <c r="A90" s="3"/>
      <c r="B90" s="49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</row>
    <row r="91" spans="1:14" x14ac:dyDescent="0.25">
      <c r="A91" s="4" t="s">
        <v>49</v>
      </c>
      <c r="B91" s="59">
        <f>SUM(B69:B89)</f>
        <v>1073162.05</v>
      </c>
      <c r="C91" s="48">
        <f t="shared" ref="C91:N91" si="49">SUM(C69:C84)</f>
        <v>82925.466666666631</v>
      </c>
      <c r="D91" s="48">
        <f t="shared" si="49"/>
        <v>82925.466666666631</v>
      </c>
      <c r="E91" s="48">
        <f t="shared" si="49"/>
        <v>82925.466666666631</v>
      </c>
      <c r="F91" s="48">
        <f t="shared" si="49"/>
        <v>82925.466666666631</v>
      </c>
      <c r="G91" s="48">
        <f t="shared" si="49"/>
        <v>82925.466666666631</v>
      </c>
      <c r="H91" s="48">
        <f t="shared" si="49"/>
        <v>82925.466666666631</v>
      </c>
      <c r="I91" s="48">
        <f t="shared" si="49"/>
        <v>82925.466666666631</v>
      </c>
      <c r="J91" s="48">
        <f t="shared" si="49"/>
        <v>82925.466666666631</v>
      </c>
      <c r="K91" s="48">
        <f t="shared" si="49"/>
        <v>82925.466666666631</v>
      </c>
      <c r="L91" s="48">
        <f t="shared" si="49"/>
        <v>82925.466666666631</v>
      </c>
      <c r="M91" s="48">
        <f t="shared" si="49"/>
        <v>82925.466666666631</v>
      </c>
      <c r="N91" s="48">
        <f t="shared" si="49"/>
        <v>82925.466666666631</v>
      </c>
    </row>
    <row r="92" spans="1:14" x14ac:dyDescent="0.25">
      <c r="A92" s="19"/>
      <c r="B92" s="5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x14ac:dyDescent="0.25">
      <c r="A93" s="19"/>
      <c r="B93" s="5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x14ac:dyDescent="0.25">
      <c r="A94" s="19"/>
      <c r="B94" s="5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x14ac:dyDescent="0.25">
      <c r="A95" s="19"/>
      <c r="B95" s="5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3"/>
  <sheetViews>
    <sheetView workbookViewId="0">
      <selection activeCell="D13" sqref="D13"/>
    </sheetView>
  </sheetViews>
  <sheetFormatPr defaultRowHeight="15" x14ac:dyDescent="0.25"/>
  <cols>
    <col min="2" max="2" width="29.7109375" customWidth="1"/>
    <col min="3" max="3" width="18.140625" customWidth="1"/>
  </cols>
  <sheetData>
    <row r="2" spans="2:5" x14ac:dyDescent="0.25">
      <c r="B2" t="s">
        <v>74</v>
      </c>
    </row>
    <row r="3" spans="2:5" x14ac:dyDescent="0.25">
      <c r="C3" s="27"/>
      <c r="D3" s="27"/>
      <c r="E3" s="27"/>
    </row>
    <row r="4" spans="2:5" x14ac:dyDescent="0.25">
      <c r="B4" t="s">
        <v>73</v>
      </c>
      <c r="C4" s="27">
        <v>672992</v>
      </c>
      <c r="D4" s="27"/>
    </row>
    <row r="5" spans="2:5" x14ac:dyDescent="0.25">
      <c r="B5" t="s">
        <v>75</v>
      </c>
      <c r="C5" s="27">
        <v>560691</v>
      </c>
      <c r="D5" s="27"/>
      <c r="E5" s="27"/>
    </row>
    <row r="6" spans="2:5" x14ac:dyDescent="0.25">
      <c r="B6" s="30" t="s">
        <v>78</v>
      </c>
      <c r="C6" s="31">
        <f>C4-C5</f>
        <v>112301</v>
      </c>
      <c r="D6" s="27"/>
      <c r="E6" s="27"/>
    </row>
    <row r="7" spans="2:5" x14ac:dyDescent="0.25">
      <c r="C7" s="27"/>
      <c r="D7" s="27"/>
    </row>
    <row r="8" spans="2:5" ht="15.75" x14ac:dyDescent="0.25">
      <c r="C8" s="27"/>
      <c r="D8" s="27"/>
      <c r="E8" s="41"/>
    </row>
    <row r="9" spans="2:5" x14ac:dyDescent="0.25">
      <c r="B9" t="s">
        <v>76</v>
      </c>
      <c r="C9" s="27">
        <v>171470</v>
      </c>
      <c r="D9" s="27"/>
      <c r="E9" s="27"/>
    </row>
    <row r="10" spans="2:5" x14ac:dyDescent="0.25">
      <c r="B10" t="s">
        <v>77</v>
      </c>
      <c r="C10" s="27">
        <v>134513</v>
      </c>
      <c r="D10" s="27"/>
      <c r="E10" s="27"/>
    </row>
    <row r="11" spans="2:5" x14ac:dyDescent="0.25">
      <c r="B11" s="30" t="s">
        <v>78</v>
      </c>
      <c r="C11" s="31">
        <f>C9-C10</f>
        <v>36957</v>
      </c>
      <c r="D11" s="27"/>
      <c r="E11" s="27"/>
    </row>
    <row r="12" spans="2:5" x14ac:dyDescent="0.25">
      <c r="C12" s="27"/>
      <c r="D12" s="27"/>
      <c r="E12" s="27"/>
    </row>
    <row r="13" spans="2:5" ht="33.75" customHeight="1" x14ac:dyDescent="0.25">
      <c r="B13" s="33" t="s">
        <v>89</v>
      </c>
      <c r="C13" s="32">
        <f>C6+C11</f>
        <v>149258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Proposed Mansfield 2014 Budget</vt:lpstr>
      <vt:lpstr>Variance Analysis for Budget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Estona Middlebrooks</dc:creator>
  <cp:lastModifiedBy>Clark, Matthew</cp:lastModifiedBy>
  <cp:lastPrinted>2014-01-09T18:03:27Z</cp:lastPrinted>
  <dcterms:created xsi:type="dcterms:W3CDTF">2014-01-09T16:45:24Z</dcterms:created>
  <dcterms:modified xsi:type="dcterms:W3CDTF">2014-03-01T14:20:03Z</dcterms:modified>
</cp:coreProperties>
</file>